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5.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6.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7.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showInkAnnotation="0" codeName="ThisWorkbook" autoCompressPictures="0"/>
  <mc:AlternateContent xmlns:mc="http://schemas.openxmlformats.org/markup-compatibility/2006">
    <mc:Choice Requires="x15">
      <x15ac:absPath xmlns:x15ac="http://schemas.microsoft.com/office/spreadsheetml/2010/11/ac" url="C:\Users\k-hashimoto\Desktop\まとめ資料ショートカット\ショッパー市区町村別部数表\"/>
    </mc:Choice>
  </mc:AlternateContent>
  <xr:revisionPtr revIDLastSave="0" documentId="8_{04854500-D842-4DD0-ABFC-F45D246DF829}" xr6:coauthVersionLast="46" xr6:coauthVersionMax="46" xr10:uidLastSave="{00000000-0000-0000-0000-000000000000}"/>
  <bookViews>
    <workbookView xWindow="-108" yWindow="-108" windowWidth="23256" windowHeight="12576" tabRatio="827" firstSheet="3" activeTab="3" xr2:uid="{00000000-000D-0000-FFFF-FFFF00000000}"/>
  </bookViews>
  <sheets>
    <sheet name="チラシ申込書CSV出力" sheetId="2" state="hidden" r:id="rId1"/>
    <sheet name="log" sheetId="3" state="hidden" r:id="rId2"/>
    <sheet name="ヘッダ入力" sheetId="23" state="hidden" r:id="rId3"/>
    <sheet name="町田①" sheetId="861" r:id="rId4"/>
    <sheet name="町田②" sheetId="862" r:id="rId5"/>
    <sheet name="八王子①" sheetId="863" r:id="rId6"/>
    <sheet name="八王子②" sheetId="864" r:id="rId7"/>
    <sheet name="八王子③" sheetId="865" r:id="rId8"/>
  </sheets>
  <definedNames>
    <definedName name="_xlnm.Print_Area" localSheetId="2">ヘッダ入力!$A$1:$CV$10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C3" i="861" l="1"/>
  <c r="AZ3" i="861"/>
  <c r="AP10" i="23" l="1"/>
  <c r="CG61" i="865"/>
  <c r="CB61" i="865"/>
  <c r="CB59" i="865"/>
  <c r="CB57" i="865"/>
  <c r="BJ8" i="865"/>
  <c r="BE8" i="865"/>
  <c r="BC3" i="865"/>
  <c r="BB3" i="865"/>
  <c r="BA3" i="865"/>
  <c r="AX6" i="865"/>
  <c r="AX5" i="865"/>
  <c r="AO5" i="865"/>
  <c r="AF5" i="865"/>
  <c r="I9" i="865"/>
  <c r="Z7" i="865"/>
  <c r="S7" i="865"/>
  <c r="O7" i="865"/>
  <c r="K7" i="865"/>
  <c r="I5" i="865"/>
  <c r="A5" i="865"/>
  <c r="CJ7" i="865"/>
  <c r="CJ4" i="865"/>
  <c r="AV3" i="865" s="1"/>
  <c r="AW3" i="865" s="1"/>
  <c r="AX3" i="865" s="1"/>
  <c r="AY3" i="865" s="1"/>
  <c r="AL54" i="865"/>
  <c r="AI54" i="865"/>
  <c r="AL46" i="865"/>
  <c r="AI46" i="865"/>
  <c r="R41" i="865"/>
  <c r="O41" i="865"/>
  <c r="AL38" i="865"/>
  <c r="AI38" i="865"/>
  <c r="R35" i="865"/>
  <c r="O35" i="865"/>
  <c r="BF32" i="865"/>
  <c r="BC32" i="865"/>
  <c r="BF29" i="865"/>
  <c r="BC29" i="865"/>
  <c r="AL28" i="865"/>
  <c r="AI28" i="865"/>
  <c r="R28" i="865"/>
  <c r="O28" i="865"/>
  <c r="BF24" i="865"/>
  <c r="BC24" i="865"/>
  <c r="R21" i="865"/>
  <c r="O21" i="865"/>
  <c r="AV33" i="865" s="1"/>
  <c r="AZ54" i="865" s="1"/>
  <c r="AZ55" i="865" s="1"/>
  <c r="AW12" i="865"/>
  <c r="A12" i="865"/>
  <c r="AF8" i="865" s="1"/>
  <c r="CG80" i="864" l="1"/>
  <c r="CB80" i="864"/>
  <c r="CB78" i="864"/>
  <c r="CB76" i="864"/>
  <c r="BJ8" i="864"/>
  <c r="BE8" i="864"/>
  <c r="BC3" i="864"/>
  <c r="BB3" i="864"/>
  <c r="BA3" i="864"/>
  <c r="AX6" i="864"/>
  <c r="AX5" i="864"/>
  <c r="AO5" i="864"/>
  <c r="AF5" i="864"/>
  <c r="I9" i="864"/>
  <c r="Z7" i="864"/>
  <c r="S7" i="864"/>
  <c r="O7" i="864"/>
  <c r="K7" i="864"/>
  <c r="I5" i="864"/>
  <c r="A5" i="864"/>
  <c r="CJ7" i="864"/>
  <c r="CJ4" i="864"/>
  <c r="BF74" i="864"/>
  <c r="BC74" i="864"/>
  <c r="R73" i="864"/>
  <c r="O73" i="864"/>
  <c r="R64" i="864"/>
  <c r="O64" i="864"/>
  <c r="BF58" i="864"/>
  <c r="BC58" i="864"/>
  <c r="AL52" i="864"/>
  <c r="AI52" i="864"/>
  <c r="BZ48" i="864"/>
  <c r="BW48" i="864"/>
  <c r="R47" i="864"/>
  <c r="O47" i="864"/>
  <c r="BZ45" i="864"/>
  <c r="BW45" i="864"/>
  <c r="AL44" i="864"/>
  <c r="AI44" i="864"/>
  <c r="AL41" i="864"/>
  <c r="AI41" i="864"/>
  <c r="BF36" i="864"/>
  <c r="BC36" i="864"/>
  <c r="BZ35" i="864"/>
  <c r="BW35" i="864"/>
  <c r="R33" i="864"/>
  <c r="O33" i="864"/>
  <c r="BZ24" i="864"/>
  <c r="BW24" i="864"/>
  <c r="BF19" i="864"/>
  <c r="BQ12" i="864" s="1"/>
  <c r="BC19" i="864"/>
  <c r="BP49" i="864" s="1"/>
  <c r="R19" i="864"/>
  <c r="AC12" i="864" s="1"/>
  <c r="O19" i="864"/>
  <c r="AB53" i="864" s="1"/>
  <c r="BQ69" i="864" s="1"/>
  <c r="BQ70" i="864" s="1"/>
  <c r="AL17" i="864"/>
  <c r="AI17" i="864"/>
  <c r="AO12" i="864"/>
  <c r="A12" i="864"/>
  <c r="AF8" i="864" s="1"/>
  <c r="AV3" i="864"/>
  <c r="AW3" i="864" s="1"/>
  <c r="AX3" i="864" s="1"/>
  <c r="AY3" i="864" s="1"/>
  <c r="CG68" i="863" l="1"/>
  <c r="CB68" i="863"/>
  <c r="CB66" i="863"/>
  <c r="CB64" i="863"/>
  <c r="BJ8" i="863"/>
  <c r="BE8" i="863"/>
  <c r="BC3" i="863"/>
  <c r="BB3" i="863"/>
  <c r="BA3" i="863"/>
  <c r="AX6" i="863"/>
  <c r="AX5" i="863"/>
  <c r="AO5" i="863"/>
  <c r="AF5" i="863"/>
  <c r="I9" i="863"/>
  <c r="Z7" i="863"/>
  <c r="S7" i="863"/>
  <c r="O7" i="863"/>
  <c r="K7" i="863"/>
  <c r="I5" i="863"/>
  <c r="A5" i="863"/>
  <c r="CJ7" i="863"/>
  <c r="CJ4" i="863"/>
  <c r="AV3" i="863" s="1"/>
  <c r="AW3" i="863" s="1"/>
  <c r="AX3" i="863" s="1"/>
  <c r="AY3" i="863" s="1"/>
  <c r="AZ3" i="863" s="1"/>
  <c r="R61" i="863"/>
  <c r="O61" i="863"/>
  <c r="BF58" i="863"/>
  <c r="CK12" i="863" s="1"/>
  <c r="BC58" i="863"/>
  <c r="AL58" i="863"/>
  <c r="AI58" i="863"/>
  <c r="BZ56" i="863"/>
  <c r="BW56" i="863"/>
  <c r="AL52" i="863"/>
  <c r="AI52" i="863"/>
  <c r="AL48" i="863"/>
  <c r="AI48" i="863"/>
  <c r="BF47" i="863"/>
  <c r="BC47" i="863"/>
  <c r="R47" i="863"/>
  <c r="O47" i="863"/>
  <c r="BZ44" i="863"/>
  <c r="BW44" i="863"/>
  <c r="CT38" i="863"/>
  <c r="CQ38" i="863"/>
  <c r="AL37" i="863"/>
  <c r="AI37" i="863"/>
  <c r="BZ36" i="863"/>
  <c r="BW36" i="863"/>
  <c r="R36" i="863"/>
  <c r="O36" i="863"/>
  <c r="BF32" i="863"/>
  <c r="BC32" i="863"/>
  <c r="BZ31" i="863"/>
  <c r="BW31" i="863"/>
  <c r="CT23" i="863"/>
  <c r="CQ23" i="863"/>
  <c r="BZ23" i="863"/>
  <c r="BW23" i="863"/>
  <c r="BF23" i="863"/>
  <c r="BC23" i="863"/>
  <c r="CJ39" i="863" s="1"/>
  <c r="AL23" i="863"/>
  <c r="AI23" i="863"/>
  <c r="R21" i="863"/>
  <c r="AC12" i="863" s="1"/>
  <c r="O21" i="863"/>
  <c r="AB59" i="863" s="1"/>
  <c r="BZ18" i="863"/>
  <c r="BW18" i="863"/>
  <c r="AO12" i="863"/>
  <c r="CM52" i="863" l="1"/>
  <c r="CM53" i="863" s="1"/>
  <c r="A12" i="863"/>
  <c r="AF8" i="863" s="1"/>
  <c r="BJ8" i="862" l="1"/>
  <c r="BE8" i="862"/>
  <c r="BC3" i="862"/>
  <c r="BB3" i="862"/>
  <c r="BA3" i="862"/>
  <c r="AX6" i="862"/>
  <c r="AX5" i="862"/>
  <c r="AO5" i="862"/>
  <c r="AF5" i="862"/>
  <c r="I9" i="862"/>
  <c r="Z7" i="862"/>
  <c r="S7" i="862"/>
  <c r="O7" i="862"/>
  <c r="K7" i="862"/>
  <c r="I5" i="862"/>
  <c r="A5" i="862"/>
  <c r="CJ7" i="862"/>
  <c r="CJ4" i="862"/>
  <c r="AX80" i="862"/>
  <c r="BF73" i="862"/>
  <c r="BC73" i="862"/>
  <c r="R72" i="862"/>
  <c r="O72" i="862"/>
  <c r="BZ68" i="862"/>
  <c r="BW68" i="862"/>
  <c r="AX83" i="862" s="1"/>
  <c r="AL67" i="862"/>
  <c r="AI67" i="862"/>
  <c r="AX79" i="862" s="1"/>
  <c r="R62" i="862"/>
  <c r="O62" i="862"/>
  <c r="BF57" i="862"/>
  <c r="BC57" i="862"/>
  <c r="BP69" i="862" s="1"/>
  <c r="AL55" i="862"/>
  <c r="AI55" i="862"/>
  <c r="R52" i="862"/>
  <c r="O52" i="862"/>
  <c r="BZ51" i="862"/>
  <c r="BW51" i="862"/>
  <c r="AL46" i="862"/>
  <c r="AI46" i="862"/>
  <c r="BF42" i="862"/>
  <c r="BC42" i="862"/>
  <c r="BZ41" i="862"/>
  <c r="BW41" i="862"/>
  <c r="R41" i="862"/>
  <c r="O41" i="862"/>
  <c r="AL40" i="862"/>
  <c r="AI40" i="862"/>
  <c r="R36" i="862"/>
  <c r="O36" i="862"/>
  <c r="BF35" i="862"/>
  <c r="BC35" i="862"/>
  <c r="AL34" i="862"/>
  <c r="AI34" i="862"/>
  <c r="AB68" i="862" s="1"/>
  <c r="BZ29" i="862"/>
  <c r="BW29" i="862"/>
  <c r="AX82" i="862" s="1"/>
  <c r="AL29" i="862"/>
  <c r="AI29" i="862"/>
  <c r="BF24" i="862"/>
  <c r="BC24" i="862"/>
  <c r="AL24" i="862"/>
  <c r="AI24" i="862"/>
  <c r="R23" i="862"/>
  <c r="O23" i="862"/>
  <c r="BF19" i="862"/>
  <c r="BQ12" i="862" s="1"/>
  <c r="BC19" i="862"/>
  <c r="R19" i="862"/>
  <c r="A12" i="862" s="1"/>
  <c r="O19" i="862"/>
  <c r="AL17" i="862"/>
  <c r="AI17" i="862"/>
  <c r="AV3" i="862"/>
  <c r="AW3" i="862" s="1"/>
  <c r="AX3" i="862" s="1"/>
  <c r="AY3" i="862" s="1"/>
  <c r="AC12" i="862" l="1"/>
  <c r="AO12" i="862"/>
  <c r="AF8" i="862" s="1"/>
  <c r="AX81" i="862"/>
  <c r="AX84" i="862" s="1"/>
  <c r="BG80" i="861" l="1"/>
  <c r="BB80" i="861"/>
  <c r="BB78" i="861"/>
  <c r="BB76" i="861"/>
  <c r="BJ8" i="861"/>
  <c r="BE8" i="861"/>
  <c r="BB3" i="861"/>
  <c r="AX6" i="861"/>
  <c r="AX5" i="861"/>
  <c r="AO5" i="861"/>
  <c r="AF5" i="861"/>
  <c r="I9" i="861"/>
  <c r="Z7" i="861"/>
  <c r="S7" i="861"/>
  <c r="O7" i="861"/>
  <c r="K7" i="861"/>
  <c r="I5" i="861"/>
  <c r="A5" i="861"/>
  <c r="CJ7" i="861"/>
  <c r="CJ4" i="861"/>
  <c r="AW3" i="861" s="1"/>
  <c r="AX3" i="861" s="1"/>
  <c r="AY3" i="861" s="1"/>
  <c r="O80" i="861"/>
  <c r="L80" i="861"/>
  <c r="AW75" i="861"/>
  <c r="AT75" i="861"/>
  <c r="BN66" i="861"/>
  <c r="BK66" i="861"/>
  <c r="AW64" i="861"/>
  <c r="AT64" i="861"/>
  <c r="O63" i="861"/>
  <c r="L63" i="861"/>
  <c r="CV62" i="861"/>
  <c r="CS62" i="861"/>
  <c r="CE58" i="861"/>
  <c r="CB58" i="861"/>
  <c r="BN57" i="861"/>
  <c r="BK57" i="861"/>
  <c r="CE56" i="861"/>
  <c r="CB56" i="861"/>
  <c r="O56" i="861"/>
  <c r="L56" i="861"/>
  <c r="CV54" i="861"/>
  <c r="CS54" i="861"/>
  <c r="AW54" i="861"/>
  <c r="AT54" i="861"/>
  <c r="BN51" i="861"/>
  <c r="BK51" i="861"/>
  <c r="AF51" i="861"/>
  <c r="AC51" i="861"/>
  <c r="CE49" i="861"/>
  <c r="CB49" i="861"/>
  <c r="BN49" i="861"/>
  <c r="BK49" i="861"/>
  <c r="O45" i="861"/>
  <c r="L45" i="861"/>
  <c r="CN69" i="861" s="1"/>
  <c r="CV44" i="861"/>
  <c r="CS44" i="861"/>
  <c r="CL63" i="861" s="1"/>
  <c r="AW44" i="861"/>
  <c r="BG12" i="861" s="1"/>
  <c r="AT44" i="861"/>
  <c r="AF43" i="861"/>
  <c r="AC43" i="861"/>
  <c r="BN41" i="861"/>
  <c r="BK41" i="861"/>
  <c r="CE36" i="861"/>
  <c r="CB36" i="861"/>
  <c r="AF35" i="861"/>
  <c r="AC35" i="861"/>
  <c r="O33" i="861"/>
  <c r="L33" i="861"/>
  <c r="CV30" i="861"/>
  <c r="CS30" i="861"/>
  <c r="BN30" i="861"/>
  <c r="BK30" i="861"/>
  <c r="AF28" i="861"/>
  <c r="AC28" i="861"/>
  <c r="CE23" i="861"/>
  <c r="CO12" i="861" s="1"/>
  <c r="CB23" i="861"/>
  <c r="AW23" i="861"/>
  <c r="AT23" i="861"/>
  <c r="BD67" i="861" s="1"/>
  <c r="O23" i="861"/>
  <c r="L23" i="861"/>
  <c r="V52" i="861" s="1"/>
  <c r="BN18" i="861"/>
  <c r="BK18" i="861"/>
  <c r="AF18" i="861"/>
  <c r="AC18" i="861"/>
  <c r="BQ12" i="861"/>
  <c r="AI12" i="861"/>
  <c r="X12" i="861"/>
  <c r="A12" i="861"/>
  <c r="AF8" i="861" s="1"/>
  <c r="AV3" i="861" l="1"/>
  <c r="CN68" i="861"/>
  <c r="CN70" i="861" s="1"/>
  <c r="AW3" i="23" l="1"/>
  <c r="AV3" i="23"/>
  <c r="AP10" i="865"/>
  <c r="AP10" i="863" l="1"/>
  <c r="AP10" i="864"/>
  <c r="AP10" i="861"/>
  <c r="AP10" i="862"/>
  <c r="BD3" i="23" l="1"/>
  <c r="CE1" i="23"/>
  <c r="AX3" i="23" l="1"/>
  <c r="AY3" i="23" s="1"/>
</calcChain>
</file>

<file path=xl/sharedStrings.xml><?xml version="1.0" encoding="utf-8"?>
<sst xmlns="http://schemas.openxmlformats.org/spreadsheetml/2006/main" count="1707" uniqueCount="1208">
  <si>
    <t>ファイル名</t>
    <rPh sb="4" eb="5">
      <t>メイ</t>
    </rPh>
    <phoneticPr fontId="1"/>
  </si>
  <si>
    <t>シート名</t>
    <rPh sb="3" eb="4">
      <t>メイ</t>
    </rPh>
    <phoneticPr fontId="1"/>
  </si>
  <si>
    <t>版名</t>
    <rPh sb="0" eb="2">
      <t>ハンメイ</t>
    </rPh>
    <phoneticPr fontId="1"/>
  </si>
  <si>
    <t>版ID</t>
    <rPh sb="0" eb="1">
      <t>ハン</t>
    </rPh>
    <phoneticPr fontId="1"/>
  </si>
  <si>
    <t>開始行</t>
    <rPh sb="0" eb="2">
      <t>カイシリョウ</t>
    </rPh>
    <rPh sb="2" eb="3">
      <t>ギョウ</t>
    </rPh>
    <phoneticPr fontId="1"/>
  </si>
  <si>
    <t>エリアNo列</t>
    <rPh sb="5" eb="6">
      <t>レツ</t>
    </rPh>
    <phoneticPr fontId="1"/>
  </si>
  <si>
    <t>部数列</t>
    <rPh sb="0" eb="3">
      <t>ブスウレツ</t>
    </rPh>
    <phoneticPr fontId="1"/>
  </si>
  <si>
    <t>チェック列</t>
    <rPh sb="4" eb="5">
      <t>レツ</t>
    </rPh>
    <phoneticPr fontId="1"/>
  </si>
  <si>
    <t>エリア1（左側の表）</t>
    <rPh sb="5" eb="7">
      <t>ヒダリガワ</t>
    </rPh>
    <rPh sb="8" eb="9">
      <t>ヒョウ</t>
    </rPh>
    <phoneticPr fontId="1"/>
  </si>
  <si>
    <t>エリア2（右側の表）</t>
    <rPh sb="5" eb="6">
      <t>ミギ</t>
    </rPh>
    <rPh sb="6" eb="7">
      <t>ヒダリガワ</t>
    </rPh>
    <rPh sb="8" eb="9">
      <t>ヒョウ</t>
    </rPh>
    <phoneticPr fontId="1"/>
  </si>
  <si>
    <t>最終行</t>
    <rPh sb="0" eb="3">
      <t>サイシュウギョウ</t>
    </rPh>
    <phoneticPr fontId="1"/>
  </si>
  <si>
    <t>定義開始行</t>
    <rPh sb="0" eb="2">
      <t>テイギ</t>
    </rPh>
    <rPh sb="2" eb="4">
      <t>カイシ</t>
    </rPh>
    <rPh sb="4" eb="5">
      <t>ギョウ</t>
    </rPh>
    <phoneticPr fontId="1"/>
  </si>
  <si>
    <t>定義終了行</t>
    <rPh sb="0" eb="2">
      <t>テイギ</t>
    </rPh>
    <rPh sb="2" eb="4">
      <t>シュウリョウ</t>
    </rPh>
    <rPh sb="4" eb="5">
      <t>ギョウ</t>
    </rPh>
    <phoneticPr fontId="1"/>
  </si>
  <si>
    <t>エリア3（右側の表）</t>
    <rPh sb="5" eb="6">
      <t>ミギ</t>
    </rPh>
    <rPh sb="6" eb="7">
      <t>ヒダリガワ</t>
    </rPh>
    <rPh sb="8" eb="9">
      <t>ヒョウ</t>
    </rPh>
    <phoneticPr fontId="1"/>
  </si>
  <si>
    <t>※太枠内をご記入ください</t>
    <rPh sb="1" eb="3">
      <t>フトワク</t>
    </rPh>
    <rPh sb="3" eb="4">
      <t>ナイ</t>
    </rPh>
    <rPh sb="6" eb="8">
      <t>キニュウ</t>
    </rPh>
    <phoneticPr fontId="7"/>
  </si>
  <si>
    <t>　※当社担当記入欄</t>
    <phoneticPr fontId="7"/>
  </si>
  <si>
    <t>　※梱包担当記入欄</t>
    <rPh sb="2" eb="4">
      <t>コンポウ</t>
    </rPh>
    <phoneticPr fontId="7"/>
  </si>
  <si>
    <t>発行日</t>
    <rPh sb="0" eb="3">
      <t>ハッコウビ</t>
    </rPh>
    <phoneticPr fontId="7"/>
  </si>
  <si>
    <t>お客様名</t>
    <phoneticPr fontId="7"/>
  </si>
  <si>
    <t>サイズ</t>
    <phoneticPr fontId="7"/>
  </si>
  <si>
    <t>地域新聞社担当</t>
    <rPh sb="0" eb="2">
      <t>チイキ</t>
    </rPh>
    <rPh sb="2" eb="5">
      <t>シンブンシャ</t>
    </rPh>
    <rPh sb="5" eb="7">
      <t>タントウ</t>
    </rPh>
    <phoneticPr fontId="7"/>
  </si>
  <si>
    <t>※ﾁﾗｼ不足時の調整ｴﾘｱ</t>
    <rPh sb="6" eb="7">
      <t>ジ</t>
    </rPh>
    <phoneticPr fontId="7"/>
  </si>
  <si>
    <t>納品方法</t>
    <phoneticPr fontId="7"/>
  </si>
  <si>
    <t xml:space="preserve">　 </t>
    <phoneticPr fontId="7"/>
  </si>
  <si>
    <t xml:space="preserve">納品済み  </t>
    <phoneticPr fontId="7"/>
  </si>
  <si>
    <t>束</t>
    <rPh sb="0" eb="1">
      <t>タバ</t>
    </rPh>
    <phoneticPr fontId="7"/>
  </si>
  <si>
    <t>→</t>
    <phoneticPr fontId="7"/>
  </si>
  <si>
    <t>伝票番号</t>
    <rPh sb="0" eb="2">
      <t>デンピョウ</t>
    </rPh>
    <rPh sb="2" eb="4">
      <t>バンゴウ</t>
    </rPh>
    <phoneticPr fontId="7"/>
  </si>
  <si>
    <t>印</t>
    <rPh sb="0" eb="1">
      <t>イン</t>
    </rPh>
    <phoneticPr fontId="7"/>
  </si>
  <si>
    <t>（No.</t>
    <phoneticPr fontId="7"/>
  </si>
  <si>
    <t>）</t>
    <phoneticPr fontId="7"/>
  </si>
  <si>
    <t>ルート便</t>
    <rPh sb="3" eb="4">
      <t>ビン</t>
    </rPh>
    <phoneticPr fontId="7"/>
  </si>
  <si>
    <t>バラ</t>
    <phoneticPr fontId="7"/>
  </si>
  <si>
    <t>総数</t>
    <rPh sb="0" eb="2">
      <t>ソウスウ</t>
    </rPh>
    <phoneticPr fontId="7"/>
  </si>
  <si>
    <t>不足</t>
    <rPh sb="0" eb="2">
      <t>フソク</t>
    </rPh>
    <phoneticPr fontId="7"/>
  </si>
  <si>
    <t>備考</t>
    <rPh sb="0" eb="2">
      <t>ビコウ</t>
    </rPh>
    <phoneticPr fontId="7"/>
  </si>
  <si>
    <t>TEL</t>
    <phoneticPr fontId="7"/>
  </si>
  <si>
    <t>-</t>
    <phoneticPr fontId="7"/>
  </si>
  <si>
    <t>（担当：</t>
    <rPh sb="1" eb="3">
      <t>タントウ</t>
    </rPh>
    <phoneticPr fontId="7"/>
  </si>
  <si>
    <t>様）</t>
    <rPh sb="0" eb="1">
      <t>サマ</t>
    </rPh>
    <phoneticPr fontId="7"/>
  </si>
  <si>
    <t>数量</t>
    <rPh sb="0" eb="2">
      <t>スウリョウ</t>
    </rPh>
    <phoneticPr fontId="7"/>
  </si>
  <si>
    <t>八</t>
    <rPh sb="0" eb="1">
      <t>ハチ</t>
    </rPh>
    <phoneticPr fontId="7"/>
  </si>
  <si>
    <t>お任せ</t>
    <rPh sb="1" eb="2">
      <t>マカ</t>
    </rPh>
    <phoneticPr fontId="7"/>
  </si>
  <si>
    <t>納品日</t>
    <rPh sb="0" eb="3">
      <t>ノウヒンビ</t>
    </rPh>
    <phoneticPr fontId="7"/>
  </si>
  <si>
    <t>納品部数</t>
    <rPh sb="0" eb="2">
      <t>ノウヒン</t>
    </rPh>
    <rPh sb="2" eb="4">
      <t>ブスウ</t>
    </rPh>
    <phoneticPr fontId="7"/>
  </si>
  <si>
    <t>チラシ名</t>
    <rPh sb="3" eb="4">
      <t>メイ</t>
    </rPh>
    <phoneticPr fontId="7"/>
  </si>
  <si>
    <t>※余りﾁﾗｼの処理方法</t>
    <rPh sb="7" eb="9">
      <t>ショリ</t>
    </rPh>
    <rPh sb="9" eb="11">
      <t>ホウホウ</t>
    </rPh>
    <phoneticPr fontId="7"/>
  </si>
  <si>
    <t>折込総数</t>
    <rPh sb="0" eb="2">
      <t>オリコミ</t>
    </rPh>
    <rPh sb="2" eb="4">
      <t>ソウスウ</t>
    </rPh>
    <phoneticPr fontId="7"/>
  </si>
  <si>
    <t>次回折込</t>
    <rPh sb="0" eb="2">
      <t>ジカイ</t>
    </rPh>
    <rPh sb="2" eb="4">
      <t>オリコミ</t>
    </rPh>
    <phoneticPr fontId="7"/>
  </si>
  <si>
    <t>残数</t>
    <rPh sb="0" eb="2">
      <t>ザンスウ</t>
    </rPh>
    <phoneticPr fontId="7"/>
  </si>
  <si>
    <t>全体</t>
    <rPh sb="0" eb="2">
      <t>ゼンタイ</t>
    </rPh>
    <phoneticPr fontId="7"/>
  </si>
  <si>
    <t>処分</t>
    <rPh sb="0" eb="2">
      <t>ショブン</t>
    </rPh>
    <phoneticPr fontId="7"/>
  </si>
  <si>
    <t>ご返却</t>
    <rPh sb="1" eb="3">
      <t>ヘンキャク</t>
    </rPh>
    <phoneticPr fontId="7"/>
  </si>
  <si>
    <t>部</t>
    <rPh sb="0" eb="1">
      <t>ブ</t>
    </rPh>
    <phoneticPr fontId="7"/>
  </si>
  <si>
    <t>エリア</t>
    <phoneticPr fontId="7"/>
  </si>
  <si>
    <t>エリア名</t>
    <rPh sb="3" eb="4">
      <t>メイ</t>
    </rPh>
    <phoneticPr fontId="7"/>
  </si>
  <si>
    <t>チェック欄</t>
    <rPh sb="4" eb="5">
      <t>ラン</t>
    </rPh>
    <phoneticPr fontId="7"/>
  </si>
  <si>
    <t>合計</t>
    <phoneticPr fontId="7"/>
  </si>
  <si>
    <t>　</t>
  </si>
  <si>
    <t>市区町村</t>
    <phoneticPr fontId="7"/>
  </si>
  <si>
    <t>桜台</t>
  </si>
  <si>
    <t>市区町村</t>
  </si>
  <si>
    <t>部数</t>
  </si>
  <si>
    <t>表示</t>
    <phoneticPr fontId="7"/>
  </si>
  <si>
    <t>部</t>
  </si>
  <si>
    <t>合計</t>
  </si>
  <si>
    <t>※表示欄に「●」を入力すると、その市に
該当するエリア番号の色が変わります。</t>
    <phoneticPr fontId="7"/>
  </si>
  <si>
    <t>　</t>
    <phoneticPr fontId="7"/>
  </si>
  <si>
    <t>八幡町</t>
  </si>
  <si>
    <t>若松</t>
  </si>
  <si>
    <t>ー</t>
    <phoneticPr fontId="1"/>
  </si>
  <si>
    <t>ヘッダ入力用シート</t>
    <rPh sb="3" eb="5">
      <t>ニュウリョク</t>
    </rPh>
    <rPh sb="5" eb="6">
      <t>ヨウ</t>
    </rPh>
    <phoneticPr fontId="7"/>
  </si>
  <si>
    <t>問合せ先</t>
    <rPh sb="0" eb="2">
      <t>トイアワ</t>
    </rPh>
    <rPh sb="3" eb="4">
      <t>サキ</t>
    </rPh>
    <phoneticPr fontId="1"/>
  </si>
  <si>
    <t>デフォルト値</t>
    <rPh sb="5" eb="6">
      <t>チ</t>
    </rPh>
    <phoneticPr fontId="1"/>
  </si>
  <si>
    <t>r</t>
    <phoneticPr fontId="1"/>
  </si>
  <si>
    <t>c</t>
    <phoneticPr fontId="1"/>
  </si>
  <si>
    <t>町田折込エリア申込書.xlsx</t>
    <rPh sb="0" eb="2">
      <t>マチダ</t>
    </rPh>
    <rPh sb="2" eb="4">
      <t>オリコミ</t>
    </rPh>
    <rPh sb="7" eb="10">
      <t>モウシコミショ</t>
    </rPh>
    <phoneticPr fontId="1"/>
  </si>
  <si>
    <t>八王子折込エリア申込書.xlsx</t>
  </si>
  <si>
    <t>町田①</t>
  </si>
  <si>
    <t>町田②</t>
  </si>
  <si>
    <t>八王子①</t>
  </si>
  <si>
    <t>八王子②</t>
  </si>
  <si>
    <t>八王子③</t>
  </si>
  <si>
    <t>■町田1</t>
    <rPh sb="1" eb="3">
      <t>マチダ</t>
    </rPh>
    <phoneticPr fontId="1"/>
  </si>
  <si>
    <t>町田・大野駅周辺</t>
    <rPh sb="0" eb="2">
      <t>マチダ</t>
    </rPh>
    <rPh sb="3" eb="6">
      <t>オオノエキ</t>
    </rPh>
    <rPh sb="6" eb="8">
      <t>シュウヘン</t>
    </rPh>
    <phoneticPr fontId="1"/>
  </si>
  <si>
    <t>本町田・多摩川学園周辺</t>
    <rPh sb="0" eb="3">
      <t>ホンマチダ</t>
    </rPh>
    <rPh sb="4" eb="7">
      <t>タマガワ</t>
    </rPh>
    <rPh sb="7" eb="9">
      <t>ガクエン</t>
    </rPh>
    <rPh sb="9" eb="11">
      <t>シュウヘン</t>
    </rPh>
    <phoneticPr fontId="1"/>
  </si>
  <si>
    <t>成瀬・南町田</t>
    <rPh sb="0" eb="2">
      <t>ナルセ</t>
    </rPh>
    <rPh sb="3" eb="4">
      <t>ミナミ</t>
    </rPh>
    <rPh sb="4" eb="6">
      <t>マチダ</t>
    </rPh>
    <phoneticPr fontId="1"/>
  </si>
  <si>
    <t>■町田2</t>
    <rPh sb="1" eb="3">
      <t>マチダ</t>
    </rPh>
    <phoneticPr fontId="1"/>
  </si>
  <si>
    <t>相模原・淵野辺</t>
    <rPh sb="0" eb="3">
      <t>サガミハラ</t>
    </rPh>
    <rPh sb="4" eb="6">
      <t>フチノ</t>
    </rPh>
    <rPh sb="6" eb="7">
      <t>ヘン</t>
    </rPh>
    <phoneticPr fontId="1"/>
  </si>
  <si>
    <t>オダサガ・東林間</t>
    <rPh sb="5" eb="6">
      <t>ヒガシ</t>
    </rPh>
    <rPh sb="6" eb="7">
      <t>リン</t>
    </rPh>
    <rPh sb="7" eb="8">
      <t>アイダ</t>
    </rPh>
    <phoneticPr fontId="1"/>
  </si>
  <si>
    <t>■八王子１</t>
    <rPh sb="1" eb="4">
      <t>ハチオウジ</t>
    </rPh>
    <phoneticPr fontId="1"/>
  </si>
  <si>
    <t>八王子北版</t>
    <rPh sb="0" eb="3">
      <t>ハチオウジ</t>
    </rPh>
    <rPh sb="3" eb="4">
      <t>キタ</t>
    </rPh>
    <rPh sb="4" eb="5">
      <t>ハン</t>
    </rPh>
    <phoneticPr fontId="1"/>
  </si>
  <si>
    <t>八王子中央版</t>
    <rPh sb="0" eb="3">
      <t>ハチオウジ</t>
    </rPh>
    <rPh sb="3" eb="5">
      <t>チュウオウ</t>
    </rPh>
    <rPh sb="5" eb="6">
      <t>ハン</t>
    </rPh>
    <phoneticPr fontId="1"/>
  </si>
  <si>
    <t>■八王子２</t>
    <rPh sb="1" eb="4">
      <t>ハチオウジ</t>
    </rPh>
    <phoneticPr fontId="1"/>
  </si>
  <si>
    <t>八王子西・高尾版</t>
    <rPh sb="0" eb="3">
      <t>ハチオウジ</t>
    </rPh>
    <rPh sb="3" eb="4">
      <t>ニシ</t>
    </rPh>
    <rPh sb="5" eb="7">
      <t>タカオ</t>
    </rPh>
    <rPh sb="7" eb="8">
      <t>ハン</t>
    </rPh>
    <phoneticPr fontId="1"/>
  </si>
  <si>
    <t>八王子南版</t>
    <rPh sb="0" eb="3">
      <t>ハチオウジ</t>
    </rPh>
    <rPh sb="3" eb="4">
      <t>ミナミ</t>
    </rPh>
    <rPh sb="4" eb="5">
      <t>ハン</t>
    </rPh>
    <phoneticPr fontId="1"/>
  </si>
  <si>
    <t>■八王子３</t>
    <rPh sb="1" eb="4">
      <t>ハチオウジ</t>
    </rPh>
    <phoneticPr fontId="1"/>
  </si>
  <si>
    <t>日野版</t>
    <rPh sb="0" eb="2">
      <t>ヒノ</t>
    </rPh>
    <rPh sb="2" eb="3">
      <t>ハン</t>
    </rPh>
    <phoneticPr fontId="1"/>
  </si>
  <si>
    <t>(株)ショッパー社町田支社</t>
    <rPh sb="0" eb="3">
      <t>カブ</t>
    </rPh>
    <rPh sb="8" eb="9">
      <t>シャ</t>
    </rPh>
    <rPh sb="9" eb="11">
      <t>マチダ</t>
    </rPh>
    <rPh sb="11" eb="13">
      <t>シシャ</t>
    </rPh>
    <phoneticPr fontId="3"/>
  </si>
  <si>
    <t>tel.042-725-2251／fax.042-726-3776</t>
    <phoneticPr fontId="1"/>
  </si>
  <si>
    <t>〒194-0013</t>
    <phoneticPr fontId="1"/>
  </si>
  <si>
    <t>　　町田市原町田4-19-18
　　グリーンコート町田1階</t>
    <rPh sb="2" eb="5">
      <t>マチダシ</t>
    </rPh>
    <rPh sb="5" eb="8">
      <t>ハラマチダ</t>
    </rPh>
    <rPh sb="25" eb="27">
      <t>マチダ</t>
    </rPh>
    <rPh sb="28" eb="29">
      <t>カイ</t>
    </rPh>
    <phoneticPr fontId="3"/>
  </si>
  <si>
    <t>(株)ショッパー社八王子支社</t>
    <rPh sb="0" eb="3">
      <t>カブ</t>
    </rPh>
    <rPh sb="8" eb="9">
      <t>シャ</t>
    </rPh>
    <rPh sb="9" eb="12">
      <t>ハチオウジ</t>
    </rPh>
    <rPh sb="12" eb="14">
      <t>シシャ</t>
    </rPh>
    <phoneticPr fontId="3"/>
  </si>
  <si>
    <t>tel.042-646-7701／fax.042-645-5340</t>
    <phoneticPr fontId="1"/>
  </si>
  <si>
    <t>〒192-0083</t>
    <phoneticPr fontId="1"/>
  </si>
  <si>
    <t>　　東京都八王子市旭町12-7
　　　　　　　ＫＤＸ八王子ビル4階</t>
    <rPh sb="2" eb="5">
      <t>トウキョウト</t>
    </rPh>
    <rPh sb="5" eb="9">
      <t>ハチオウジシ</t>
    </rPh>
    <rPh sb="9" eb="11">
      <t>アサヒチョウ</t>
    </rPh>
    <rPh sb="26" eb="29">
      <t>ハチオウジ</t>
    </rPh>
    <rPh sb="32" eb="33">
      <t>カイ</t>
    </rPh>
    <phoneticPr fontId="3"/>
  </si>
  <si>
    <t>支社問合せ先</t>
    <rPh sb="0" eb="2">
      <t>シシャ</t>
    </rPh>
    <rPh sb="2" eb="4">
      <t>トイアワ</t>
    </rPh>
    <rPh sb="5" eb="6">
      <t>サキ</t>
    </rPh>
    <phoneticPr fontId="1"/>
  </si>
  <si>
    <t>(株)ショッパー社さいたま支社</t>
    <rPh sb="0" eb="3">
      <t>カブ</t>
    </rPh>
    <rPh sb="8" eb="9">
      <t>シャ</t>
    </rPh>
    <rPh sb="13" eb="15">
      <t>シシャ</t>
    </rPh>
    <phoneticPr fontId="3"/>
  </si>
  <si>
    <t>tel.048-642-1190／fax.048-644-3182</t>
    <phoneticPr fontId="1"/>
  </si>
  <si>
    <t>〒330-0843</t>
    <phoneticPr fontId="1"/>
  </si>
  <si>
    <t>さいたま市大宮区吉敷町1-135
アライ吉敷1丁目ビル６階</t>
    <rPh sb="4" eb="5">
      <t>シ</t>
    </rPh>
    <rPh sb="5" eb="8">
      <t>オオミヤク</t>
    </rPh>
    <rPh sb="8" eb="11">
      <t>キシキチョウ</t>
    </rPh>
    <rPh sb="20" eb="22">
      <t>ヨシキ</t>
    </rPh>
    <rPh sb="23" eb="25">
      <t>チョウメ</t>
    </rPh>
    <rPh sb="28" eb="29">
      <t>カイ</t>
    </rPh>
    <phoneticPr fontId="3"/>
  </si>
  <si>
    <t>折込エリア申込書　①</t>
    <phoneticPr fontId="7"/>
  </si>
  <si>
    <t>弊社担当</t>
    <rPh sb="0" eb="2">
      <t>ヘイシャ</t>
    </rPh>
    <rPh sb="2" eb="4">
      <t>タントウ</t>
    </rPh>
    <phoneticPr fontId="7"/>
  </si>
  <si>
    <t/>
  </si>
  <si>
    <t>直納</t>
    <rPh sb="0" eb="2">
      <t>チョクノウ</t>
    </rPh>
    <phoneticPr fontId="7"/>
  </si>
  <si>
    <t>.</t>
    <phoneticPr fontId="7"/>
  </si>
  <si>
    <t>町田・大野駅周辺</t>
    <rPh sb="0" eb="2">
      <t>マチダ</t>
    </rPh>
    <rPh sb="3" eb="5">
      <t>オオノ</t>
    </rPh>
    <rPh sb="5" eb="6">
      <t>エキ</t>
    </rPh>
    <rPh sb="6" eb="8">
      <t>シュウヘン</t>
    </rPh>
    <phoneticPr fontId="7"/>
  </si>
  <si>
    <t>成瀬・南町田</t>
    <rPh sb="0" eb="2">
      <t>ナルセ</t>
    </rPh>
    <rPh sb="3" eb="4">
      <t>ミナミ</t>
    </rPh>
    <rPh sb="4" eb="6">
      <t>マチダ</t>
    </rPh>
    <phoneticPr fontId="7"/>
  </si>
  <si>
    <t>エリア№</t>
    <phoneticPr fontId="7"/>
  </si>
  <si>
    <t>チラシ数</t>
    <rPh sb="3" eb="4">
      <t>スウ</t>
    </rPh>
    <phoneticPr fontId="7"/>
  </si>
  <si>
    <t>原町田1A</t>
  </si>
  <si>
    <t>文京1</t>
  </si>
  <si>
    <t>中町1A</t>
    <phoneticPr fontId="34"/>
  </si>
  <si>
    <t>薬師台1･2</t>
  </si>
  <si>
    <t>高ヶ坂1･2B・3B</t>
    <phoneticPr fontId="34"/>
  </si>
  <si>
    <t>金森1A</t>
  </si>
  <si>
    <t>原町田1B</t>
  </si>
  <si>
    <t>文京1B</t>
  </si>
  <si>
    <t>中町1・2・3</t>
    <phoneticPr fontId="34"/>
  </si>
  <si>
    <t>薬師台2･3</t>
  </si>
  <si>
    <t>高ヶ坂2A</t>
  </si>
  <si>
    <t>金森1B</t>
  </si>
  <si>
    <t>原町田1C</t>
  </si>
  <si>
    <t>文京2</t>
  </si>
  <si>
    <t>中町1C・3A</t>
  </si>
  <si>
    <t>野津田町</t>
  </si>
  <si>
    <t>高ヶ坂2C</t>
  </si>
  <si>
    <t>金森1・2B</t>
  </si>
  <si>
    <t>原町田2</t>
  </si>
  <si>
    <t>文京2B</t>
  </si>
  <si>
    <t>野津田町（薬師ヶ丘住宅）</t>
  </si>
  <si>
    <t>高ヶ坂3C</t>
    <phoneticPr fontId="34"/>
  </si>
  <si>
    <t>金森2・3</t>
  </si>
  <si>
    <t>原町田2B</t>
  </si>
  <si>
    <t>文京</t>
    <phoneticPr fontId="7"/>
  </si>
  <si>
    <t>中町4</t>
    <phoneticPr fontId="34"/>
  </si>
  <si>
    <t>薬師台・野津田町</t>
    <phoneticPr fontId="7"/>
  </si>
  <si>
    <t>高ヶ坂3･5</t>
  </si>
  <si>
    <t>金森2・7</t>
  </si>
  <si>
    <t>原町田2・3</t>
  </si>
  <si>
    <t>若松1A</t>
  </si>
  <si>
    <t>旭町1･2</t>
  </si>
  <si>
    <t>高ヶ坂4</t>
  </si>
  <si>
    <t>金森3・4・6</t>
  </si>
  <si>
    <t>原町田3・4・5</t>
  </si>
  <si>
    <t>若松1B</t>
  </si>
  <si>
    <t>旭町1･3</t>
  </si>
  <si>
    <t>山崎1(ｻﾝﾋﾙｽﾞ町田､戸建)</t>
    <phoneticPr fontId="34"/>
  </si>
  <si>
    <t>高ヶ坂6・7B</t>
  </si>
  <si>
    <t>金森4</t>
  </si>
  <si>
    <t>原町田4･5・6(ﾊﾟｰｸｻｲﾄﾞ町田含む)</t>
  </si>
  <si>
    <t>若松1・2・3</t>
  </si>
  <si>
    <t>旭町2(日東住宅)</t>
  </si>
  <si>
    <t>山崎町(ｼｰｱｲﾊｲﾂ)</t>
  </si>
  <si>
    <t>高ヶ坂7</t>
  </si>
  <si>
    <t>金森4・5・6</t>
  </si>
  <si>
    <t>原町田4・6</t>
  </si>
  <si>
    <t>若松3A</t>
    <phoneticPr fontId="34"/>
  </si>
  <si>
    <t>旭町2･3</t>
  </si>
  <si>
    <t>山崎町(山崎団地2･3街区)</t>
  </si>
  <si>
    <t>高ヶ坂団地</t>
  </si>
  <si>
    <t>金森6B</t>
  </si>
  <si>
    <t>原町田</t>
    <phoneticPr fontId="7"/>
  </si>
  <si>
    <t>若松3B</t>
    <phoneticPr fontId="34"/>
  </si>
  <si>
    <t>中町・旭町</t>
    <rPh sb="0" eb="1">
      <t>ナカ</t>
    </rPh>
    <rPh sb="1" eb="2">
      <t>マチ</t>
    </rPh>
    <phoneticPr fontId="7"/>
  </si>
  <si>
    <t>山崎町(山崎団地4･5街区)</t>
  </si>
  <si>
    <t>高ヶ坂</t>
    <phoneticPr fontId="7"/>
  </si>
  <si>
    <t>金森7A</t>
  </si>
  <si>
    <t>森野1</t>
  </si>
  <si>
    <t>若松4</t>
  </si>
  <si>
    <t>山崎町(山崎団地6･8街区、ｼｰｱｲｺｰﾄ)</t>
  </si>
  <si>
    <t>成瀬1</t>
  </si>
  <si>
    <t>金森東1</t>
  </si>
  <si>
    <t>森野1A</t>
  </si>
  <si>
    <t>若松5</t>
  </si>
  <si>
    <t>本町田(ｲｴｽｷﾘｽﾄ教会周辺)</t>
  </si>
  <si>
    <t>山崎町(山崎団地7街区)</t>
  </si>
  <si>
    <t>成瀬1･2･4･7</t>
    <phoneticPr fontId="34"/>
  </si>
  <si>
    <t>金森東1・2A</t>
  </si>
  <si>
    <t>森野1・2・5・6</t>
  </si>
  <si>
    <t>若松5・6</t>
    <rPh sb="0" eb="2">
      <t>ワカマツ</t>
    </rPh>
    <phoneticPr fontId="34"/>
  </si>
  <si>
    <t>本町田(ｺｲﾝ洗車場)</t>
  </si>
  <si>
    <t>山崎町(都営山崎、第２都営)</t>
  </si>
  <si>
    <t>成瀬3</t>
  </si>
  <si>
    <t>金森東2B・3B</t>
  </si>
  <si>
    <t>森野2</t>
  </si>
  <si>
    <t>若松6</t>
  </si>
  <si>
    <t>本町田(みどりが丘住宅)</t>
  </si>
  <si>
    <t>山崎町A</t>
  </si>
  <si>
    <t>成瀬4･5</t>
    <phoneticPr fontId="7"/>
  </si>
  <si>
    <t>金森東3・4A</t>
  </si>
  <si>
    <t>森野3</t>
  </si>
  <si>
    <t>本町田(小田急住宅、ホタルヶ丘)</t>
    <phoneticPr fontId="7"/>
  </si>
  <si>
    <t>成瀬6･7</t>
  </si>
  <si>
    <t>金森東3・4B</t>
  </si>
  <si>
    <t>森野4A</t>
  </si>
  <si>
    <t>古淵1</t>
  </si>
  <si>
    <t>本町田(団地裏より町高裏)</t>
  </si>
  <si>
    <t>山崎町C</t>
  </si>
  <si>
    <t>成瀬7</t>
  </si>
  <si>
    <t>金森東4</t>
  </si>
  <si>
    <t>森野4B</t>
  </si>
  <si>
    <t>古淵2</t>
  </si>
  <si>
    <t>本町田(みはらしの丘)</t>
  </si>
  <si>
    <t>山崎町D</t>
    <phoneticPr fontId="7"/>
  </si>
  <si>
    <t>成瀬7･8</t>
  </si>
  <si>
    <t>金森・金森東</t>
    <phoneticPr fontId="34"/>
  </si>
  <si>
    <t>森野4・5・6</t>
  </si>
  <si>
    <t>古淵3・5</t>
  </si>
  <si>
    <t>本町田(日向台住宅)</t>
  </si>
  <si>
    <t>山崎町</t>
  </si>
  <si>
    <t>西成瀬1A</t>
  </si>
  <si>
    <t>小川（グランセリーナ）</t>
  </si>
  <si>
    <t>森野5B</t>
  </si>
  <si>
    <t>古淵4</t>
  </si>
  <si>
    <t>木曽東1(都営木曽森野ｱﾊﾟｰﾄ)</t>
  </si>
  <si>
    <t>西成瀬1B</t>
  </si>
  <si>
    <t>小川１</t>
  </si>
  <si>
    <t>森野</t>
  </si>
  <si>
    <t>古淵4（桧台住宅）</t>
  </si>
  <si>
    <t>本町田(本町田バス停～ひなた村ﾊﾞｽ停)</t>
  </si>
  <si>
    <t>木曽東1A</t>
  </si>
  <si>
    <t>西成瀬1･2･3</t>
  </si>
  <si>
    <t>小川1･2</t>
  </si>
  <si>
    <t>古淵5･6</t>
  </si>
  <si>
    <t>本町田(木曽住宅ﾊ･ﾎ･ﾆ号棟)戸建</t>
    <phoneticPr fontId="7"/>
  </si>
  <si>
    <t>木曽東1B</t>
  </si>
  <si>
    <t>西成瀬2A</t>
  </si>
  <si>
    <t>小川１・2(町田コープタウン)</t>
  </si>
  <si>
    <t>上鶴間本町2</t>
  </si>
  <si>
    <t>古淵</t>
    <phoneticPr fontId="7"/>
  </si>
  <si>
    <t>本町田(木曽住宅ﾎ号棟)</t>
    <phoneticPr fontId="7"/>
  </si>
  <si>
    <t>木曽東2・3A</t>
  </si>
  <si>
    <t>西成瀬2･3</t>
  </si>
  <si>
    <t>小川1・3･4</t>
    <phoneticPr fontId="7"/>
  </si>
  <si>
    <t>上鶴間本町3･4･5</t>
  </si>
  <si>
    <t>東大沼1</t>
    <phoneticPr fontId="7"/>
  </si>
  <si>
    <t>本町田（木曽住宅ﾎ･ﾄ号棟)</t>
    <phoneticPr fontId="7"/>
  </si>
  <si>
    <t>木曽東3B</t>
  </si>
  <si>
    <t>成瀬・西成瀬</t>
  </si>
  <si>
    <t>小川2</t>
  </si>
  <si>
    <t>上鶴間本町4A</t>
  </si>
  <si>
    <t>東大沼1・2</t>
  </si>
  <si>
    <t>本町田（木曽住宅ﾊ号棟)</t>
  </si>
  <si>
    <t>木曽東4</t>
  </si>
  <si>
    <t>成瀬が丘1</t>
  </si>
  <si>
    <t>小川2A</t>
  </si>
  <si>
    <t>上鶴間本町4B</t>
  </si>
  <si>
    <t>東大沼2</t>
  </si>
  <si>
    <t>本町田(弥生が丘)</t>
  </si>
  <si>
    <t>木曽東4A</t>
  </si>
  <si>
    <t>成瀬が丘1Ａ</t>
  </si>
  <si>
    <t>小川2B</t>
  </si>
  <si>
    <t>上鶴間本町4・5・6A</t>
  </si>
  <si>
    <t>東大沼2・3</t>
  </si>
  <si>
    <t>木曽東4（木曽住宅イ）</t>
  </si>
  <si>
    <t>成瀬が丘2</t>
  </si>
  <si>
    <t>小川2・3</t>
  </si>
  <si>
    <t>上鶴間本町4・6</t>
  </si>
  <si>
    <t>東大沼3</t>
  </si>
  <si>
    <t>木曽東4（木曽住宅イ、ロ）</t>
  </si>
  <si>
    <t>成瀬が丘2･3</t>
  </si>
  <si>
    <t>上鶴間本町5B</t>
  </si>
  <si>
    <t>東大沼4</t>
  </si>
  <si>
    <t>本町田(ひまわり児童遊園)</t>
  </si>
  <si>
    <t>木曽東4（木曽団地グラウンド）</t>
    <rPh sb="7" eb="9">
      <t>ダンチ</t>
    </rPh>
    <phoneticPr fontId="7"/>
  </si>
  <si>
    <t>成瀬が丘3</t>
  </si>
  <si>
    <t>上鶴間本町7</t>
    <phoneticPr fontId="34"/>
  </si>
  <si>
    <t>東大沼4A</t>
  </si>
  <si>
    <t>本町田住宅(イ号棟)</t>
    <rPh sb="3" eb="5">
      <t>ジュウタク</t>
    </rPh>
    <rPh sb="7" eb="8">
      <t>ゴウ</t>
    </rPh>
    <rPh sb="8" eb="9">
      <t>トウ</t>
    </rPh>
    <phoneticPr fontId="7"/>
  </si>
  <si>
    <t>木曽東</t>
  </si>
  <si>
    <t>成瀬が丘3A</t>
  </si>
  <si>
    <t>東大沼</t>
  </si>
  <si>
    <t>本町田住宅(ﾛ号棟)</t>
    <rPh sb="7" eb="8">
      <t>ゴウ</t>
    </rPh>
    <rPh sb="8" eb="9">
      <t>トウ</t>
    </rPh>
    <phoneticPr fontId="7"/>
  </si>
  <si>
    <t>木曽西1A</t>
  </si>
  <si>
    <t>南成瀬1</t>
  </si>
  <si>
    <t>西大沼1</t>
  </si>
  <si>
    <t>本町田(久美堂本町田店向かい)</t>
    <rPh sb="4" eb="6">
      <t>ヒサミ</t>
    </rPh>
    <rPh sb="6" eb="7">
      <t>ドウ</t>
    </rPh>
    <rPh sb="7" eb="10">
      <t>ホンマチダ</t>
    </rPh>
    <rPh sb="10" eb="11">
      <t>ミセ</t>
    </rPh>
    <rPh sb="11" eb="12">
      <t>ム</t>
    </rPh>
    <phoneticPr fontId="34"/>
  </si>
  <si>
    <t>木曽西1･2</t>
    <phoneticPr fontId="34"/>
  </si>
  <si>
    <t>南成瀬1(公団成瀬駅前ハイツ)</t>
  </si>
  <si>
    <t>小川</t>
  </si>
  <si>
    <t>上鶴間本町</t>
    <phoneticPr fontId="7"/>
  </si>
  <si>
    <t>西大沼1A</t>
  </si>
  <si>
    <t>本町田</t>
  </si>
  <si>
    <t>木曽西2B</t>
    <phoneticPr fontId="34"/>
  </si>
  <si>
    <t>南成瀬2</t>
  </si>
  <si>
    <t>つくし野１A</t>
  </si>
  <si>
    <t>上鶴間１</t>
  </si>
  <si>
    <t>西大沼2A</t>
  </si>
  <si>
    <t>南大谷</t>
  </si>
  <si>
    <t>木曽西3･4</t>
  </si>
  <si>
    <t>南成瀬3･4</t>
  </si>
  <si>
    <t>つくし野1B</t>
  </si>
  <si>
    <t>上鶴間1･2</t>
  </si>
  <si>
    <t>西大沼2B</t>
  </si>
  <si>
    <t>南大谷(南大谷アパート)</t>
    <rPh sb="4" eb="7">
      <t>ミナミオオヤ</t>
    </rPh>
    <phoneticPr fontId="34"/>
  </si>
  <si>
    <t>木曽西4(木曽交差点より)</t>
  </si>
  <si>
    <t>南成瀬5</t>
  </si>
  <si>
    <t>つくし野2</t>
  </si>
  <si>
    <t>上鶴間2･3･4</t>
  </si>
  <si>
    <t>西大沼2・3</t>
  </si>
  <si>
    <t>南大谷(ユニヴェルシオール）</t>
  </si>
  <si>
    <t>木曽西5</t>
  </si>
  <si>
    <t>南成瀬6･7</t>
  </si>
  <si>
    <t>つくし野3</t>
  </si>
  <si>
    <t>上鶴間4</t>
    <phoneticPr fontId="34"/>
  </si>
  <si>
    <t>西大沼3・4</t>
  </si>
  <si>
    <t>南大谷(町田第二中学校)</t>
    <rPh sb="4" eb="6">
      <t>マチダ</t>
    </rPh>
    <rPh sb="6" eb="7">
      <t>ダイ</t>
    </rPh>
    <rPh sb="7" eb="8">
      <t>２</t>
    </rPh>
    <rPh sb="8" eb="11">
      <t>チュウガッコウ</t>
    </rPh>
    <phoneticPr fontId="34"/>
  </si>
  <si>
    <t>木曽西5(ﾐｻﾜｺﾞﾙﾌより西木曽)</t>
  </si>
  <si>
    <t>成瀬が丘・南成瀬</t>
  </si>
  <si>
    <t>つくし野4</t>
  </si>
  <si>
    <t>上鶴間4B</t>
    <phoneticPr fontId="34"/>
  </si>
  <si>
    <t>西大沼5</t>
  </si>
  <si>
    <t>南大谷(町田第六小学校裏)</t>
    <rPh sb="4" eb="6">
      <t>マチダ</t>
    </rPh>
    <rPh sb="6" eb="7">
      <t>ダイ</t>
    </rPh>
    <rPh sb="7" eb="8">
      <t>６</t>
    </rPh>
    <rPh sb="8" eb="11">
      <t>ショウガッコウ</t>
    </rPh>
    <rPh sb="11" eb="12">
      <t>ウラ</t>
    </rPh>
    <phoneticPr fontId="34"/>
  </si>
  <si>
    <t>木曽西</t>
  </si>
  <si>
    <t>成瀬台1</t>
  </si>
  <si>
    <t>南つくし野1</t>
  </si>
  <si>
    <t>上鶴間4･5</t>
  </si>
  <si>
    <t>西大沼</t>
  </si>
  <si>
    <t>南大谷(小田急線～三徳本町田店)</t>
    <rPh sb="4" eb="8">
      <t>オダキュウセン</t>
    </rPh>
    <rPh sb="9" eb="10">
      <t>サン</t>
    </rPh>
    <rPh sb="10" eb="11">
      <t>トク</t>
    </rPh>
    <rPh sb="11" eb="14">
      <t>ホンマチダ</t>
    </rPh>
    <rPh sb="14" eb="15">
      <t>テン</t>
    </rPh>
    <phoneticPr fontId="34"/>
  </si>
  <si>
    <t>木曽町</t>
  </si>
  <si>
    <t>成瀬台2</t>
  </si>
  <si>
    <t>南つくし野1･2</t>
  </si>
  <si>
    <t>上鶴間5(ﾙﾈ)･6</t>
  </si>
  <si>
    <t>合計</t>
    <rPh sb="0" eb="2">
      <t>ゴウケイ</t>
    </rPh>
    <phoneticPr fontId="34"/>
  </si>
  <si>
    <t>南大谷(南大谷小､中学校)</t>
    <rPh sb="4" eb="5">
      <t>ミナミ</t>
    </rPh>
    <rPh sb="5" eb="7">
      <t>オオヤ</t>
    </rPh>
    <rPh sb="7" eb="8">
      <t>ショウ</t>
    </rPh>
    <rPh sb="9" eb="12">
      <t>チュウガッコウ</t>
    </rPh>
    <phoneticPr fontId="34"/>
  </si>
  <si>
    <t>成瀬台2A</t>
  </si>
  <si>
    <t>南つくし野1･3･4</t>
  </si>
  <si>
    <t>上鶴間6</t>
  </si>
  <si>
    <t>南大谷(神社前～埴の丘公園)</t>
    <rPh sb="4" eb="6">
      <t>ジンジャ</t>
    </rPh>
    <rPh sb="6" eb="7">
      <t>マエ</t>
    </rPh>
    <rPh sb="8" eb="9">
      <t>ハニ</t>
    </rPh>
    <rPh sb="10" eb="11">
      <t>オカ</t>
    </rPh>
    <rPh sb="11" eb="13">
      <t>コウエン</t>
    </rPh>
    <phoneticPr fontId="34"/>
  </si>
  <si>
    <t>忠生1A・3A</t>
  </si>
  <si>
    <t>成瀬台2B</t>
  </si>
  <si>
    <t>南つくし野2</t>
  </si>
  <si>
    <t>上鶴間7</t>
  </si>
  <si>
    <t>南大谷(大谷原バス停北)</t>
    <rPh sb="4" eb="6">
      <t>オオタニ</t>
    </rPh>
    <rPh sb="6" eb="7">
      <t>ハラ</t>
    </rPh>
    <rPh sb="9" eb="10">
      <t>テイ</t>
    </rPh>
    <rPh sb="10" eb="11">
      <t>キタ</t>
    </rPh>
    <phoneticPr fontId="34"/>
  </si>
  <si>
    <t>忠生1B・2B</t>
  </si>
  <si>
    <t>成瀬台3</t>
    <phoneticPr fontId="7"/>
  </si>
  <si>
    <t>つくし野・南つくし野</t>
  </si>
  <si>
    <t>上鶴間7・8</t>
  </si>
  <si>
    <t>忠生2</t>
  </si>
  <si>
    <t>成瀬台4</t>
    <phoneticPr fontId="7"/>
  </si>
  <si>
    <t>上鶴間</t>
    <rPh sb="0" eb="3">
      <t>カミツルマ</t>
    </rPh>
    <phoneticPr fontId="7"/>
  </si>
  <si>
    <t>玉川学園1</t>
  </si>
  <si>
    <t>忠生3B</t>
  </si>
  <si>
    <t>成瀬台</t>
  </si>
  <si>
    <t>鵜野森(グリーンハイツ他)</t>
  </si>
  <si>
    <t>忠生4C</t>
  </si>
  <si>
    <t>東玉川学園1･2</t>
  </si>
  <si>
    <t>南町田1･2A</t>
    <rPh sb="0" eb="1">
      <t>ミナミ</t>
    </rPh>
    <rPh sb="1" eb="3">
      <t>マチダ</t>
    </rPh>
    <phoneticPr fontId="34"/>
  </si>
  <si>
    <t>鵜野森1</t>
  </si>
  <si>
    <t>玉川学園1･2･3</t>
  </si>
  <si>
    <t>忠生</t>
    <phoneticPr fontId="7"/>
  </si>
  <si>
    <t>東玉川学園</t>
    <phoneticPr fontId="7"/>
  </si>
  <si>
    <t>鵜野森1A</t>
    <phoneticPr fontId="7"/>
  </si>
  <si>
    <t>玉川学園2･5</t>
  </si>
  <si>
    <t>根岸町</t>
    <rPh sb="0" eb="3">
      <t>ネギシチョウ</t>
    </rPh>
    <phoneticPr fontId="34"/>
  </si>
  <si>
    <t>鵜野森1・2</t>
  </si>
  <si>
    <t>玉川学園3</t>
  </si>
  <si>
    <t>根岸1A・2A</t>
    <phoneticPr fontId="34"/>
  </si>
  <si>
    <t>南町田5（ガーデンセシア）</t>
    <rPh sb="0" eb="1">
      <t>ミナミ</t>
    </rPh>
    <rPh sb="1" eb="3">
      <t>マチダ</t>
    </rPh>
    <phoneticPr fontId="34"/>
  </si>
  <si>
    <t>鵜野森2・3</t>
  </si>
  <si>
    <t>玉川学園4A</t>
  </si>
  <si>
    <t>根岸1B・2B</t>
    <phoneticPr fontId="34"/>
  </si>
  <si>
    <t>鶴間1･2</t>
    <phoneticPr fontId="34"/>
  </si>
  <si>
    <t>鵜野森2・3A</t>
    <phoneticPr fontId="34"/>
  </si>
  <si>
    <t>玉川学園5･6</t>
  </si>
  <si>
    <t>図師町A（ライオンズガーデン）</t>
  </si>
  <si>
    <t>南町田・鶴間</t>
    <rPh sb="0" eb="3">
      <t>ミナミマチダ</t>
    </rPh>
    <rPh sb="4" eb="6">
      <t>ツルマ</t>
    </rPh>
    <phoneticPr fontId="7"/>
  </si>
  <si>
    <t>鵜野森</t>
    <phoneticPr fontId="7"/>
  </si>
  <si>
    <t>玉川学園7</t>
    <phoneticPr fontId="7"/>
  </si>
  <si>
    <t>図師町B</t>
    <phoneticPr fontId="34"/>
  </si>
  <si>
    <t>相模大野1・2</t>
  </si>
  <si>
    <t>玉川学園8</t>
    <phoneticPr fontId="7"/>
  </si>
  <si>
    <t>図師町C</t>
    <phoneticPr fontId="34"/>
  </si>
  <si>
    <t>相模大野3</t>
  </si>
  <si>
    <t>玉川学園</t>
    <phoneticPr fontId="7"/>
  </si>
  <si>
    <t>図師町D</t>
    <phoneticPr fontId="34"/>
  </si>
  <si>
    <t>相模大野3(Bono相模大野)</t>
  </si>
  <si>
    <t>金井1</t>
  </si>
  <si>
    <t>相模大野4</t>
  </si>
  <si>
    <t>金井2</t>
  </si>
  <si>
    <t>料金表</t>
    <rPh sb="0" eb="2">
      <t>リョウキン</t>
    </rPh>
    <rPh sb="2" eb="3">
      <t>ヒョウ</t>
    </rPh>
    <phoneticPr fontId="7"/>
  </si>
  <si>
    <t>相模大野4・5</t>
  </si>
  <si>
    <t>金井3</t>
    <phoneticPr fontId="7"/>
  </si>
  <si>
    <t>サイズ</t>
  </si>
  <si>
    <t>単価（円）</t>
    <rPh sb="3" eb="4">
      <t>エン</t>
    </rPh>
    <phoneticPr fontId="7"/>
  </si>
  <si>
    <t>町田市</t>
    <rPh sb="0" eb="3">
      <t>マチダシ</t>
    </rPh>
    <phoneticPr fontId="7"/>
  </si>
  <si>
    <t>金井6</t>
    <phoneticPr fontId="34"/>
  </si>
  <si>
    <t>B5以下</t>
  </si>
  <si>
    <t>相模原市南区</t>
    <rPh sb="0" eb="4">
      <t>サガミハラシ</t>
    </rPh>
    <rPh sb="4" eb="6">
      <t>ミナミク</t>
    </rPh>
    <phoneticPr fontId="7"/>
  </si>
  <si>
    <t>相模大野4・6B</t>
  </si>
  <si>
    <t>金井7</t>
    <phoneticPr fontId="34"/>
  </si>
  <si>
    <t>A4/B4</t>
  </si>
  <si>
    <t>相模大野5</t>
  </si>
  <si>
    <t>A3/B3</t>
  </si>
  <si>
    <t>相模大野6A</t>
  </si>
  <si>
    <t>※厚紙は2割増。税抜</t>
  </si>
  <si>
    <t>相模大野6B</t>
  </si>
  <si>
    <t>相模大野6C</t>
  </si>
  <si>
    <t>チラシお申込・お問合せ先</t>
    <rPh sb="4" eb="6">
      <t>モウシコミ</t>
    </rPh>
    <rPh sb="8" eb="10">
      <t>トイアワ</t>
    </rPh>
    <rPh sb="11" eb="12">
      <t>サキ</t>
    </rPh>
    <phoneticPr fontId="34"/>
  </si>
  <si>
    <t>相模大野6D</t>
  </si>
  <si>
    <t>相模大野7</t>
  </si>
  <si>
    <t>※現在、ショッパー本紙増部中に伴い、発行週によっては当月エリア表に記載している配布数が増えることがあります。</t>
    <phoneticPr fontId="34"/>
  </si>
  <si>
    <t>納品先</t>
    <rPh sb="0" eb="2">
      <t>ノウヒン</t>
    </rPh>
    <rPh sb="2" eb="3">
      <t>サキ</t>
    </rPh>
    <phoneticPr fontId="7"/>
  </si>
  <si>
    <t>　　その際は、本紙増部分に限り、チラシが折り込まれないことがありますのでご了承ください。</t>
    <phoneticPr fontId="34"/>
  </si>
  <si>
    <t>相模大野8</t>
  </si>
  <si>
    <t>※エリア部数と同数の折込をご希望の場合は『●』を、少ない部数をご希望の場合は数字を、チェック欄に入力ください。</t>
    <phoneticPr fontId="34"/>
  </si>
  <si>
    <t>〒194-0005</t>
    <phoneticPr fontId="7"/>
  </si>
  <si>
    <t>相模大野9</t>
  </si>
  <si>
    <t>※水・木・金曜の3日間で配布となります。(時期によっては変則発行になる場合がございます。詳しくはお問合せください）</t>
  </si>
  <si>
    <t>東京都町田市南町田3-34-48
ポストウェイ　神奈川支店</t>
    <rPh sb="0" eb="3">
      <t>トウキョウト</t>
    </rPh>
    <rPh sb="3" eb="6">
      <t>マチダシ</t>
    </rPh>
    <rPh sb="6" eb="7">
      <t>ミナミ</t>
    </rPh>
    <rPh sb="7" eb="9">
      <t>マチダ</t>
    </rPh>
    <phoneticPr fontId="7"/>
  </si>
  <si>
    <t>相模大野</t>
  </si>
  <si>
    <t>※配送品質保持の為に、1エリアの折込部数は200部以上でご依頼ください（200部未満エリアは除く）</t>
    <phoneticPr fontId="7"/>
  </si>
  <si>
    <t>※配布部数はエリア内にある実際の世帯数と一致しない場合がございます。</t>
    <phoneticPr fontId="34"/>
  </si>
  <si>
    <t>※お申込は、発行を希望される前週の木曜日17：00までにお願い致します。</t>
  </si>
  <si>
    <t>tel.042-799-8931</t>
    <phoneticPr fontId="7"/>
  </si>
  <si>
    <t>※チラシ納品は、発行を希望される前週の金曜日12：00までに右記納品先までお願い致します。</t>
    <rPh sb="19" eb="20">
      <t>キン</t>
    </rPh>
    <phoneticPr fontId="7"/>
  </si>
  <si>
    <t>★こちらの申込書は当社ホームページからもご出力頂けます。 http://www.shopper.jp</t>
    <phoneticPr fontId="7"/>
  </si>
  <si>
    <t>折込エリア申込書　②</t>
    <phoneticPr fontId="7"/>
  </si>
  <si>
    <t>相模原・淵野辺</t>
    <rPh sb="0" eb="3">
      <t>サガミハラ</t>
    </rPh>
    <rPh sb="4" eb="7">
      <t>フチノベ</t>
    </rPh>
    <phoneticPr fontId="7"/>
  </si>
  <si>
    <t>オダサガ・東林間</t>
    <rPh sb="5" eb="6">
      <t>ヒガシ</t>
    </rPh>
    <rPh sb="6" eb="8">
      <t>リンカン</t>
    </rPh>
    <phoneticPr fontId="7"/>
  </si>
  <si>
    <t>相模原1・2</t>
    <phoneticPr fontId="7"/>
  </si>
  <si>
    <t>高根1・2</t>
  </si>
  <si>
    <t>御園1</t>
  </si>
  <si>
    <t>相模が丘1</t>
  </si>
  <si>
    <t>相模原3・7</t>
    <phoneticPr fontId="7"/>
  </si>
  <si>
    <t>弥栄1･2</t>
    <phoneticPr fontId="7"/>
  </si>
  <si>
    <t>御園2</t>
  </si>
  <si>
    <t>相模が丘1A</t>
  </si>
  <si>
    <t>相模原4・5</t>
  </si>
  <si>
    <t>由野台1・2</t>
  </si>
  <si>
    <t>相模が丘1B</t>
  </si>
  <si>
    <t>相模原6</t>
  </si>
  <si>
    <t>高根・弥栄・由野台</t>
    <phoneticPr fontId="7"/>
  </si>
  <si>
    <t>御園4</t>
  </si>
  <si>
    <t>相模が丘1C</t>
  </si>
  <si>
    <t>相模原8</t>
  </si>
  <si>
    <t>大野台1</t>
  </si>
  <si>
    <t>御園</t>
    <phoneticPr fontId="7"/>
  </si>
  <si>
    <t>相模が丘1D</t>
    <phoneticPr fontId="34"/>
  </si>
  <si>
    <t>相模原</t>
    <phoneticPr fontId="34"/>
  </si>
  <si>
    <t>大野台2・5</t>
  </si>
  <si>
    <t>旭町A</t>
    <phoneticPr fontId="34"/>
  </si>
  <si>
    <t>相模が丘1E</t>
    <phoneticPr fontId="34"/>
  </si>
  <si>
    <t>氷川町</t>
    <rPh sb="0" eb="3">
      <t>ヒカワチョウ</t>
    </rPh>
    <phoneticPr fontId="34"/>
  </si>
  <si>
    <t>大野台3</t>
  </si>
  <si>
    <t>旭町B</t>
    <phoneticPr fontId="34"/>
  </si>
  <si>
    <t>すすきの町</t>
    <rPh sb="4" eb="5">
      <t>チョウ</t>
    </rPh>
    <phoneticPr fontId="34"/>
  </si>
  <si>
    <t>大野台4</t>
  </si>
  <si>
    <t>栄町</t>
    <phoneticPr fontId="34"/>
  </si>
  <si>
    <t>向陽町</t>
    <rPh sb="0" eb="1">
      <t>ムカイ</t>
    </rPh>
    <rPh sb="1" eb="2">
      <t>ヨウ</t>
    </rPh>
    <rPh sb="2" eb="3">
      <t>マチ</t>
    </rPh>
    <phoneticPr fontId="34"/>
  </si>
  <si>
    <t>大野台6</t>
  </si>
  <si>
    <t>豊町</t>
    <phoneticPr fontId="34"/>
  </si>
  <si>
    <t>相模が丘3</t>
  </si>
  <si>
    <t>氷川町･すすきの町・向陽町</t>
    <rPh sb="0" eb="2">
      <t>ヒカワ</t>
    </rPh>
    <rPh sb="2" eb="3">
      <t>マチ</t>
    </rPh>
    <rPh sb="8" eb="9">
      <t>マチ</t>
    </rPh>
    <rPh sb="10" eb="13">
      <t>コウヨウチョウ</t>
    </rPh>
    <phoneticPr fontId="34"/>
  </si>
  <si>
    <t>大野台7・8</t>
  </si>
  <si>
    <t>旭町・栄町・豊町</t>
    <phoneticPr fontId="7"/>
  </si>
  <si>
    <t>相模が丘4A</t>
  </si>
  <si>
    <t>清新1</t>
    <phoneticPr fontId="34"/>
  </si>
  <si>
    <t>大野台</t>
  </si>
  <si>
    <t>南台1</t>
  </si>
  <si>
    <t>相模が丘4B</t>
  </si>
  <si>
    <t>清新2</t>
    <phoneticPr fontId="34"/>
  </si>
  <si>
    <t>東淵野辺1・2</t>
    <phoneticPr fontId="7"/>
  </si>
  <si>
    <t>相模が丘5B</t>
  </si>
  <si>
    <t>清新3・7・8</t>
    <phoneticPr fontId="34"/>
  </si>
  <si>
    <t>東淵野辺3</t>
    <phoneticPr fontId="7"/>
  </si>
  <si>
    <t>南台3</t>
  </si>
  <si>
    <t>相模が丘5･6</t>
  </si>
  <si>
    <t>清新4</t>
    <phoneticPr fontId="34"/>
  </si>
  <si>
    <t>東淵野辺4</t>
  </si>
  <si>
    <t>南台4</t>
  </si>
  <si>
    <t>相模が丘6</t>
  </si>
  <si>
    <t>清新5・6</t>
  </si>
  <si>
    <t>東淵野辺5</t>
  </si>
  <si>
    <t>南台4・5</t>
  </si>
  <si>
    <t>相模が丘</t>
  </si>
  <si>
    <t>中央1</t>
  </si>
  <si>
    <t>東淵野辺</t>
    <phoneticPr fontId="7"/>
  </si>
  <si>
    <t>南台5・6</t>
  </si>
  <si>
    <t>相南1A</t>
  </si>
  <si>
    <t>中央2</t>
  </si>
  <si>
    <t>共和1・4</t>
  </si>
  <si>
    <t>南台5A</t>
  </si>
  <si>
    <t>相南1B</t>
  </si>
  <si>
    <t>中央3･4</t>
  </si>
  <si>
    <t>共和2・3</t>
  </si>
  <si>
    <t>南台5B</t>
  </si>
  <si>
    <t>相南1C</t>
  </si>
  <si>
    <t>中央5･6</t>
  </si>
  <si>
    <t>鹿沼台1</t>
  </si>
  <si>
    <t>南台6</t>
  </si>
  <si>
    <t>相南2A</t>
  </si>
  <si>
    <t>富士見1・2・3・6</t>
  </si>
  <si>
    <t>鹿沼台2</t>
  </si>
  <si>
    <t>南台</t>
  </si>
  <si>
    <t>相南2B</t>
  </si>
  <si>
    <t>富士見4・5</t>
    <phoneticPr fontId="34"/>
  </si>
  <si>
    <t>共和・鹿沼台</t>
    <phoneticPr fontId="7"/>
  </si>
  <si>
    <t>相南2・3</t>
  </si>
  <si>
    <t>富士見5（富士見団地）</t>
  </si>
  <si>
    <t>淵野辺本町1</t>
    <phoneticPr fontId="7"/>
  </si>
  <si>
    <t>桜台A</t>
  </si>
  <si>
    <t>相南3</t>
  </si>
  <si>
    <t>清新・中央・富士見</t>
    <phoneticPr fontId="7"/>
  </si>
  <si>
    <t>淵野辺本町2</t>
  </si>
  <si>
    <t>双葉1・2</t>
  </si>
  <si>
    <t>相南4A</t>
  </si>
  <si>
    <t>横山1･2</t>
    <rPh sb="0" eb="2">
      <t>ヨコヤマ</t>
    </rPh>
    <phoneticPr fontId="34"/>
  </si>
  <si>
    <t>淵野辺本町3</t>
  </si>
  <si>
    <t>麻溝台5･6</t>
    <rPh sb="0" eb="1">
      <t>アサ</t>
    </rPh>
    <rPh sb="1" eb="2">
      <t>ミゾ</t>
    </rPh>
    <rPh sb="2" eb="3">
      <t>ダイ</t>
    </rPh>
    <phoneticPr fontId="34"/>
  </si>
  <si>
    <t>相南4B</t>
  </si>
  <si>
    <t>横山3A・6</t>
    <rPh sb="0" eb="2">
      <t>ヨコヤマ</t>
    </rPh>
    <phoneticPr fontId="34"/>
  </si>
  <si>
    <t>淵野辺本町4</t>
  </si>
  <si>
    <t>麻溝台8A</t>
    <rPh sb="0" eb="1">
      <t>アサ</t>
    </rPh>
    <rPh sb="1" eb="2">
      <t>ミゾ</t>
    </rPh>
    <rPh sb="2" eb="3">
      <t>ダイ</t>
    </rPh>
    <phoneticPr fontId="34"/>
  </si>
  <si>
    <t>松が枝町A</t>
  </si>
  <si>
    <t>横山3B</t>
    <rPh sb="0" eb="2">
      <t>ヨコヤマ</t>
    </rPh>
    <phoneticPr fontId="34"/>
  </si>
  <si>
    <t>淵野辺本町5</t>
  </si>
  <si>
    <t>麻溝台8B</t>
    <rPh sb="0" eb="1">
      <t>アサ</t>
    </rPh>
    <rPh sb="1" eb="2">
      <t>ミゾ</t>
    </rPh>
    <rPh sb="2" eb="3">
      <t>ダイ</t>
    </rPh>
    <phoneticPr fontId="34"/>
  </si>
  <si>
    <t>松が枝町B</t>
  </si>
  <si>
    <t>横山4･5</t>
    <rPh sb="0" eb="2">
      <t>ヨコヤマ</t>
    </rPh>
    <phoneticPr fontId="34"/>
  </si>
  <si>
    <t>淵野辺本町</t>
  </si>
  <si>
    <t>桜台・双葉・麻溝台</t>
    <rPh sb="6" eb="7">
      <t>アサ</t>
    </rPh>
    <rPh sb="7" eb="8">
      <t>ミゾ</t>
    </rPh>
    <rPh sb="8" eb="9">
      <t>ダイ</t>
    </rPh>
    <phoneticPr fontId="34"/>
  </si>
  <si>
    <t>相南・松が枝町</t>
    <phoneticPr fontId="7"/>
  </si>
  <si>
    <t>横山</t>
    <rPh sb="0" eb="2">
      <t>ヨコヤマ</t>
    </rPh>
    <phoneticPr fontId="34"/>
  </si>
  <si>
    <t>淵野辺1・3</t>
  </si>
  <si>
    <t>相模台1</t>
  </si>
  <si>
    <t>東林間1</t>
  </si>
  <si>
    <t>星が丘1・3・4</t>
  </si>
  <si>
    <t>淵野辺2A</t>
  </si>
  <si>
    <t>相模台1・2</t>
  </si>
  <si>
    <t>東林間2</t>
  </si>
  <si>
    <t>星が丘2</t>
  </si>
  <si>
    <t>淵野辺2B</t>
  </si>
  <si>
    <t>相模台2A</t>
  </si>
  <si>
    <t>東林間3</t>
  </si>
  <si>
    <t>千代田1・2</t>
  </si>
  <si>
    <t>淵野辺3･4</t>
  </si>
  <si>
    <t>相模台2B</t>
  </si>
  <si>
    <t>東林間4</t>
  </si>
  <si>
    <t>千代田3</t>
  </si>
  <si>
    <t>淵野辺4B・5</t>
  </si>
  <si>
    <t>相模台2C</t>
  </si>
  <si>
    <t>東林間5</t>
  </si>
  <si>
    <t>千代田4・5</t>
  </si>
  <si>
    <t>淵野辺</t>
  </si>
  <si>
    <t>相模台3</t>
  </si>
  <si>
    <t>東林間6A</t>
  </si>
  <si>
    <t>千代田6</t>
    <phoneticPr fontId="7"/>
  </si>
  <si>
    <t>上矢部1・2</t>
    <phoneticPr fontId="34"/>
  </si>
  <si>
    <t>相模台3･5A</t>
  </si>
  <si>
    <t>東林間6B</t>
  </si>
  <si>
    <t>千代田7</t>
    <phoneticPr fontId="7"/>
  </si>
  <si>
    <t>上矢部2・3</t>
    <phoneticPr fontId="34"/>
  </si>
  <si>
    <t>相模台3･5C</t>
  </si>
  <si>
    <t>東林間7</t>
  </si>
  <si>
    <t>相生1</t>
    <phoneticPr fontId="7"/>
  </si>
  <si>
    <t>上矢部4・5</t>
  </si>
  <si>
    <t>相模台4</t>
  </si>
  <si>
    <t>東林間7・8</t>
  </si>
  <si>
    <t>相生2</t>
    <phoneticPr fontId="7"/>
  </si>
  <si>
    <t>矢部1</t>
  </si>
  <si>
    <t>相模台6</t>
  </si>
  <si>
    <t>東林間</t>
  </si>
  <si>
    <t>相生3・4</t>
  </si>
  <si>
    <t>矢部1A</t>
    <phoneticPr fontId="7"/>
  </si>
  <si>
    <t>相模台7A</t>
  </si>
  <si>
    <t>中央林間1A</t>
  </si>
  <si>
    <t>星が丘・千代田・相生</t>
    <rPh sb="0" eb="1">
      <t>ホシ</t>
    </rPh>
    <rPh sb="2" eb="3">
      <t>オカ</t>
    </rPh>
    <phoneticPr fontId="7"/>
  </si>
  <si>
    <t>矢部2A</t>
    <phoneticPr fontId="7"/>
  </si>
  <si>
    <t>相模台7B</t>
  </si>
  <si>
    <t>中央林間1B</t>
  </si>
  <si>
    <t>光が丘1･2</t>
  </si>
  <si>
    <t>矢部3A・4A</t>
  </si>
  <si>
    <t>相模台7C</t>
  </si>
  <si>
    <t>中央林間2</t>
  </si>
  <si>
    <t>光が丘3A</t>
  </si>
  <si>
    <t>矢部3B・4B</t>
  </si>
  <si>
    <t>相模台団地</t>
  </si>
  <si>
    <t>中央林間3A</t>
  </si>
  <si>
    <t>光が丘3B</t>
  </si>
  <si>
    <t>上矢部・矢部</t>
    <rPh sb="0" eb="1">
      <t>ウエ</t>
    </rPh>
    <phoneticPr fontId="7"/>
  </si>
  <si>
    <t>相模台・相模台団地</t>
    <rPh sb="4" eb="7">
      <t>サガミダイ</t>
    </rPh>
    <rPh sb="7" eb="9">
      <t>ダンチ</t>
    </rPh>
    <phoneticPr fontId="7"/>
  </si>
  <si>
    <t>中央林間3B</t>
  </si>
  <si>
    <t>光が丘3C</t>
  </si>
  <si>
    <t>小山町Ａ</t>
  </si>
  <si>
    <t>相武台団地1・2A</t>
  </si>
  <si>
    <t>中央林間4A</t>
  </si>
  <si>
    <t>光が丘3D</t>
    <phoneticPr fontId="7"/>
  </si>
  <si>
    <t>小山町Ｂ</t>
    <phoneticPr fontId="7"/>
  </si>
  <si>
    <t>相武台1A</t>
    <phoneticPr fontId="34"/>
  </si>
  <si>
    <t>中央林間5A</t>
    <phoneticPr fontId="7"/>
  </si>
  <si>
    <t>陽光台1・2</t>
    <phoneticPr fontId="7"/>
  </si>
  <si>
    <t>小山町C</t>
    <phoneticPr fontId="7"/>
  </si>
  <si>
    <t>相武台1B</t>
    <phoneticPr fontId="34"/>
  </si>
  <si>
    <t>中央林間5B</t>
    <phoneticPr fontId="7"/>
  </si>
  <si>
    <t>陽光台2・3A</t>
  </si>
  <si>
    <t>小山町D</t>
    <phoneticPr fontId="7"/>
  </si>
  <si>
    <t>相武台2A</t>
    <phoneticPr fontId="34"/>
  </si>
  <si>
    <t>中央林間6A</t>
    <phoneticPr fontId="7"/>
  </si>
  <si>
    <t>陽光台4</t>
  </si>
  <si>
    <t>小山町Ｅ</t>
  </si>
  <si>
    <t>相武台2B</t>
    <phoneticPr fontId="34"/>
  </si>
  <si>
    <t>つきみ野1･3</t>
  </si>
  <si>
    <t>陽光台5・6・7</t>
  </si>
  <si>
    <t>小山町F</t>
    <phoneticPr fontId="34"/>
  </si>
  <si>
    <t>相武台2C</t>
    <phoneticPr fontId="34"/>
  </si>
  <si>
    <t>つきみ野1･3B</t>
  </si>
  <si>
    <t>光が丘・陽光台</t>
  </si>
  <si>
    <t>小山町G</t>
    <phoneticPr fontId="7"/>
  </si>
  <si>
    <t>相武台3</t>
    <phoneticPr fontId="7"/>
  </si>
  <si>
    <t>つきみ野2･4</t>
  </si>
  <si>
    <t>青葉1</t>
  </si>
  <si>
    <t>小山町Ｈ</t>
  </si>
  <si>
    <t>新磯野1A</t>
    <rPh sb="0" eb="3">
      <t>アライソノ</t>
    </rPh>
    <phoneticPr fontId="34"/>
  </si>
  <si>
    <t>つきみ野4･5･7</t>
  </si>
  <si>
    <t>青葉2・3</t>
  </si>
  <si>
    <t>小山町J</t>
    <phoneticPr fontId="7"/>
  </si>
  <si>
    <t>新磯野1B・2B</t>
    <phoneticPr fontId="34"/>
  </si>
  <si>
    <t>つきみ野5･6</t>
  </si>
  <si>
    <t>並木1</t>
    <phoneticPr fontId="7"/>
  </si>
  <si>
    <t>小山ケ丘３Ａ</t>
    <rPh sb="0" eb="2">
      <t>コヤマ</t>
    </rPh>
    <rPh sb="3" eb="4">
      <t>オカ</t>
    </rPh>
    <phoneticPr fontId="34"/>
  </si>
  <si>
    <t>新磯野2A</t>
  </si>
  <si>
    <t>つきみ野8</t>
  </si>
  <si>
    <t>並木2</t>
    <phoneticPr fontId="7"/>
  </si>
  <si>
    <t>小山ケ丘５（グランレガーロ）</t>
    <rPh sb="0" eb="2">
      <t>コヤマ</t>
    </rPh>
    <rPh sb="3" eb="4">
      <t>オカ</t>
    </rPh>
    <phoneticPr fontId="34"/>
  </si>
  <si>
    <t>新磯野3</t>
    <phoneticPr fontId="34"/>
  </si>
  <si>
    <t>つきみ野・中央林間・下鶴間　（大和市）</t>
    <phoneticPr fontId="7"/>
  </si>
  <si>
    <t>並木3</t>
  </si>
  <si>
    <t>小山町・小山ケ丘</t>
    <phoneticPr fontId="7"/>
  </si>
  <si>
    <t>新磯野4(グリーンパーク)</t>
    <phoneticPr fontId="34"/>
  </si>
  <si>
    <t>並木4</t>
  </si>
  <si>
    <t>新磯野5</t>
  </si>
  <si>
    <t>緑が丘1A</t>
  </si>
  <si>
    <t>相武台団地・相武台・新磯野</t>
    <rPh sb="0" eb="3">
      <t>ソウブダイ</t>
    </rPh>
    <rPh sb="3" eb="5">
      <t>ダンチ</t>
    </rPh>
    <phoneticPr fontId="7"/>
  </si>
  <si>
    <t>緑が丘1B・2</t>
  </si>
  <si>
    <t>青葉・並木・緑が丘</t>
    <phoneticPr fontId="7"/>
  </si>
  <si>
    <t>相模原市中央区</t>
    <rPh sb="0" eb="4">
      <t>サガミハラシ</t>
    </rPh>
    <rPh sb="4" eb="7">
      <t>チュウオウク</t>
    </rPh>
    <phoneticPr fontId="7"/>
  </si>
  <si>
    <t>座間市</t>
    <rPh sb="0" eb="2">
      <t>ザマ</t>
    </rPh>
    <rPh sb="2" eb="3">
      <t>シ</t>
    </rPh>
    <phoneticPr fontId="7"/>
  </si>
  <si>
    <t>大和市</t>
    <rPh sb="0" eb="3">
      <t>ヤマトシ</t>
    </rPh>
    <phoneticPr fontId="7"/>
  </si>
  <si>
    <t>折込エリア申込書　（　八王子北・中央版　）</t>
    <phoneticPr fontId="7"/>
  </si>
  <si>
    <t>八王子北版</t>
    <rPh sb="0" eb="3">
      <t>ハチオウジ</t>
    </rPh>
    <rPh sb="3" eb="4">
      <t>キタ</t>
    </rPh>
    <rPh sb="4" eb="5">
      <t>バン</t>
    </rPh>
    <phoneticPr fontId="7"/>
  </si>
  <si>
    <t>八王子中央版</t>
    <rPh sb="0" eb="3">
      <t>ハチオウジ</t>
    </rPh>
    <rPh sb="3" eb="5">
      <t>チュウオウ</t>
    </rPh>
    <rPh sb="5" eb="6">
      <t>バン</t>
    </rPh>
    <phoneticPr fontId="7"/>
  </si>
  <si>
    <t>みつい台1A2A</t>
  </si>
  <si>
    <t>暁町1A</t>
  </si>
  <si>
    <t>子安町1A</t>
  </si>
  <si>
    <t>本町A（グレンモア八王子本町）</t>
  </si>
  <si>
    <t>千人町1A</t>
  </si>
  <si>
    <t>みつい台1B</t>
  </si>
  <si>
    <t>暁町1B</t>
  </si>
  <si>
    <t>子安町1B</t>
  </si>
  <si>
    <t>本町B（いちょうホール）</t>
  </si>
  <si>
    <t>千人町1B2C</t>
  </si>
  <si>
    <t>みつい台2B</t>
  </si>
  <si>
    <t>暁町1C2B</t>
  </si>
  <si>
    <t>子安町1C4B</t>
  </si>
  <si>
    <t>本町C（本町幼稚園）</t>
  </si>
  <si>
    <t>千人町1C</t>
  </si>
  <si>
    <t>中野町A（川口川　清水橋南西側）</t>
  </si>
  <si>
    <t>暁町2A3A</t>
  </si>
  <si>
    <t>子安町2A</t>
  </si>
  <si>
    <t>八日町</t>
  </si>
  <si>
    <t>千人町2A3A4A</t>
  </si>
  <si>
    <t>中野町B（メゾンクレール）</t>
  </si>
  <si>
    <t>富士見町A（東花田原公園）</t>
  </si>
  <si>
    <t>子安町2B</t>
  </si>
  <si>
    <t>本町・八日町</t>
  </si>
  <si>
    <t>千人町2B3B4B</t>
  </si>
  <si>
    <t>中野町C（市営住宅西中野団地）</t>
  </si>
  <si>
    <t>富士見町B（富士見町公園北側）</t>
  </si>
  <si>
    <t>子安町2C3B</t>
  </si>
  <si>
    <t>万町A（南清山觀音寺）</t>
  </si>
  <si>
    <t>千人町2D3C4C</t>
    <phoneticPr fontId="34"/>
  </si>
  <si>
    <t>大谷町A（市営大谷団地）</t>
  </si>
  <si>
    <t>子安町3A</t>
  </si>
  <si>
    <t>万町B（よろず保育園）</t>
  </si>
  <si>
    <t>並木町A（戸田歯科医院）</t>
  </si>
  <si>
    <t>谷野町A（七社神社）</t>
    <rPh sb="0" eb="1">
      <t>タニ</t>
    </rPh>
    <rPh sb="5" eb="7">
      <t>ナナシャ</t>
    </rPh>
    <rPh sb="7" eb="9">
      <t>ジンジャ</t>
    </rPh>
    <phoneticPr fontId="34"/>
  </si>
  <si>
    <t>大谷町B（翔栄システム（株））</t>
  </si>
  <si>
    <t>子安町3C</t>
  </si>
  <si>
    <t>万町C（八王子グリーンプラザ）</t>
  </si>
  <si>
    <t>並木町B（ｻﾞ･ﾏｰｹｯﾄﾌﾟﾚｲｽ八王子並木町）</t>
    <phoneticPr fontId="34"/>
  </si>
  <si>
    <t>みつい台・中野町・谷野町</t>
    <rPh sb="9" eb="11">
      <t>ヤノ</t>
    </rPh>
    <rPh sb="11" eb="12">
      <t>マチ</t>
    </rPh>
    <phoneticPr fontId="34"/>
  </si>
  <si>
    <t>大谷町C（都営八王子南大谷アパート）</t>
  </si>
  <si>
    <t>子安町4A</t>
  </si>
  <si>
    <t>万町E（万代橋）</t>
  </si>
  <si>
    <t>並木町C（横山市民集会所）</t>
  </si>
  <si>
    <t>犬目町A（あらい公園）</t>
  </si>
  <si>
    <t>暁町・富士見町・大谷町</t>
  </si>
  <si>
    <t>子安町</t>
  </si>
  <si>
    <t>万町</t>
    <phoneticPr fontId="34"/>
  </si>
  <si>
    <t>千人町・並木町</t>
  </si>
  <si>
    <t>犬目町B（工学院大学犬目校舎北西側）</t>
  </si>
  <si>
    <t>大和田町1A</t>
  </si>
  <si>
    <t>明神町1A</t>
  </si>
  <si>
    <t>上野町A（第六中学校）</t>
  </si>
  <si>
    <t>散田町1A2D3D</t>
  </si>
  <si>
    <t>犬目町C（犬目変電所）</t>
    <rPh sb="5" eb="7">
      <t>イヌメ</t>
    </rPh>
    <rPh sb="7" eb="9">
      <t>ヘンデン</t>
    </rPh>
    <rPh sb="9" eb="10">
      <t>ショ</t>
    </rPh>
    <phoneticPr fontId="34"/>
  </si>
  <si>
    <t>大和田町1B</t>
  </si>
  <si>
    <t>明神町1B</t>
    <phoneticPr fontId="34"/>
  </si>
  <si>
    <t>台町1A2A</t>
  </si>
  <si>
    <t>犬目町D</t>
    <phoneticPr fontId="34"/>
  </si>
  <si>
    <t>大和田町1C3Ｂ</t>
    <phoneticPr fontId="34"/>
  </si>
  <si>
    <t>明神町2A4C</t>
  </si>
  <si>
    <t>台町2B</t>
  </si>
  <si>
    <t>散田町2A</t>
  </si>
  <si>
    <t>楢原町A（さつき薬局楢原店）</t>
  </si>
  <si>
    <t>大和田町2A5B</t>
  </si>
  <si>
    <t>明神町3A</t>
  </si>
  <si>
    <t>台町3A</t>
  </si>
  <si>
    <t>散田町2B</t>
  </si>
  <si>
    <t>楢原町B（前川原公園）</t>
  </si>
  <si>
    <t>大和田町2B3A</t>
  </si>
  <si>
    <t>明神町4A</t>
  </si>
  <si>
    <t>台町3B</t>
  </si>
  <si>
    <t>散田町2C3C4A</t>
  </si>
  <si>
    <t>楢原町C（楢原小学校）</t>
    <rPh sb="5" eb="7">
      <t>ナラハラ</t>
    </rPh>
    <rPh sb="7" eb="10">
      <t>ショウガッコウ</t>
    </rPh>
    <phoneticPr fontId="34"/>
  </si>
  <si>
    <t>大和田町4A</t>
  </si>
  <si>
    <t>明神町4B</t>
  </si>
  <si>
    <t>台町4A</t>
  </si>
  <si>
    <t>散田町2E</t>
  </si>
  <si>
    <t>楢原町E（養護老人ホーム楢の里）</t>
  </si>
  <si>
    <t>大和田町4B</t>
  </si>
  <si>
    <t>新町A（竹の花公園）</t>
  </si>
  <si>
    <t>台町4B</t>
  </si>
  <si>
    <t>散田町3A</t>
  </si>
  <si>
    <t>楢原町F（ピアッツァ梅の原）</t>
  </si>
  <si>
    <t>大和田町5A</t>
  </si>
  <si>
    <t>新町B（アローアセキタ）</t>
  </si>
  <si>
    <t>上野町・台町</t>
  </si>
  <si>
    <t>散田町3B</t>
  </si>
  <si>
    <t>楢原町G（楢原中学校）</t>
  </si>
  <si>
    <t>大和田町5C6C</t>
  </si>
  <si>
    <t>明神町・新町</t>
  </si>
  <si>
    <t>小門町A（小門町東部）</t>
  </si>
  <si>
    <t>散田町3C</t>
    <phoneticPr fontId="34"/>
  </si>
  <si>
    <t>楢原町H（唐松住宅）</t>
    <rPh sb="5" eb="7">
      <t>カラマツ</t>
    </rPh>
    <rPh sb="7" eb="9">
      <t>ジュウタク</t>
    </rPh>
    <phoneticPr fontId="34"/>
  </si>
  <si>
    <t>大和田町6A</t>
  </si>
  <si>
    <t>旭町A（日本生命八王子ビル）</t>
  </si>
  <si>
    <t>小門町B（小門町西部）</t>
  </si>
  <si>
    <t>散田町3D</t>
    <phoneticPr fontId="34"/>
  </si>
  <si>
    <t>楢原町Ｉ（楢原ユピオ）</t>
    <rPh sb="5" eb="7">
      <t>ナラハラ</t>
    </rPh>
    <phoneticPr fontId="34"/>
  </si>
  <si>
    <t>大和田町6B7A</t>
  </si>
  <si>
    <t>旭町B（京王プラザホテル八王子）</t>
  </si>
  <si>
    <t>散田町4B</t>
    <phoneticPr fontId="34"/>
  </si>
  <si>
    <t>清川町A（清川町会館）</t>
  </si>
  <si>
    <t>大和田町7B</t>
  </si>
  <si>
    <t>東町A（東町東部）</t>
  </si>
  <si>
    <t>八木町A（市立第二小学校）</t>
  </si>
  <si>
    <t>散田町5A</t>
  </si>
  <si>
    <t>清川町B（清川1号公園）</t>
  </si>
  <si>
    <t>中町A（八王子中町ビル）</t>
  </si>
  <si>
    <t>小門町・八幡町・八木町</t>
  </si>
  <si>
    <t>散田町5B</t>
  </si>
  <si>
    <t>楢原・犬目・清川</t>
  </si>
  <si>
    <t>中町B（中町北東部）</t>
  </si>
  <si>
    <t>大横町A（警視庁第九方面合同庁舎）</t>
  </si>
  <si>
    <t>散田町5C</t>
  </si>
  <si>
    <t>泉町A（泉町みつば公園）</t>
  </si>
  <si>
    <t>大和田町・高倉町</t>
  </si>
  <si>
    <t>三崎町A（ﾌｧﾓｽ八王子）</t>
  </si>
  <si>
    <t>大横町B（極楽寺）</t>
  </si>
  <si>
    <r>
      <t>散田町5</t>
    </r>
    <r>
      <rPr>
        <sz val="12"/>
        <color theme="1"/>
        <rFont val="ＭＳ Ｐゴシック"/>
        <family val="3"/>
        <charset val="128"/>
        <scheme val="minor"/>
      </rPr>
      <t>D</t>
    </r>
    <phoneticPr fontId="34"/>
  </si>
  <si>
    <t>泉町B（市営泉町団地）</t>
  </si>
  <si>
    <t>石川町A（ベルメゾン奥住）</t>
  </si>
  <si>
    <t>寺町A（JR東日本八王子総合事務所）</t>
  </si>
  <si>
    <t>大横町C（コニカミノルタサイエンスドーム）</t>
  </si>
  <si>
    <t>散田町</t>
  </si>
  <si>
    <t>泉町C（泉町住宅1～6・8号棟）</t>
    <phoneticPr fontId="34"/>
  </si>
  <si>
    <t>石川町B（第八小学校）</t>
  </si>
  <si>
    <t>寺町B（第三小学校）</t>
  </si>
  <si>
    <t>大横町D（八王子消防署）</t>
  </si>
  <si>
    <t>泉町D（ハイム・アイ）</t>
  </si>
  <si>
    <t>石川町C（八洋八王子ビル）</t>
  </si>
  <si>
    <t>寺町C（まや保育園）</t>
  </si>
  <si>
    <t>平岡町A（平岡町南部）</t>
  </si>
  <si>
    <t>叶谷町A（バミールハイム）</t>
  </si>
  <si>
    <t>石川町D（朝日荘）</t>
  </si>
  <si>
    <t>寺町D（長心寺）</t>
  </si>
  <si>
    <t>平岡町B（平岡町北部）</t>
  </si>
  <si>
    <t>叶谷町B（戸吹清掃事業所）</t>
  </si>
  <si>
    <t>石川町E（都営八王子石川町第二ｱﾊﾟｰﾄ）</t>
  </si>
  <si>
    <t>天神町（天神公園）</t>
  </si>
  <si>
    <t>本郷町A（ほんごう公園西側）</t>
  </si>
  <si>
    <t>叶谷町C（ドミール叶谷）</t>
  </si>
  <si>
    <t>石川町Ｆ（石川東公園）</t>
    <rPh sb="5" eb="7">
      <t>イシカワ</t>
    </rPh>
    <rPh sb="7" eb="8">
      <t>ヒガシ</t>
    </rPh>
    <rPh sb="8" eb="10">
      <t>コウエン</t>
    </rPh>
    <phoneticPr fontId="34"/>
  </si>
  <si>
    <t>南町A（サンクレイドル八王子南町）</t>
  </si>
  <si>
    <t>大横町・本郷町・平岡町</t>
  </si>
  <si>
    <t>四谷町A（四谷中学校）</t>
  </si>
  <si>
    <t>小宮町A（ツインコートピュア）</t>
  </si>
  <si>
    <t>南町B（南町西部）</t>
  </si>
  <si>
    <t>元本郷町1A</t>
  </si>
  <si>
    <t>四谷町B（泉町住宅7・9号棟）</t>
    <phoneticPr fontId="34"/>
  </si>
  <si>
    <t>小宮町B（小宮東公園）</t>
  </si>
  <si>
    <t>南新町（八王子年金事務所）</t>
  </si>
  <si>
    <t>元本郷町1B</t>
  </si>
  <si>
    <t>四谷町C（トランキル梓）</t>
  </si>
  <si>
    <t>小宮町C（東福寺）</t>
  </si>
  <si>
    <t>八王子駅北口</t>
  </si>
  <si>
    <t>元本郷町2A3A</t>
  </si>
  <si>
    <t>泉町・四谷・叶谷</t>
  </si>
  <si>
    <t>小宮町D（小宮会館）</t>
    <rPh sb="5" eb="7">
      <t>コミヤ</t>
    </rPh>
    <rPh sb="7" eb="9">
      <t>カイカン</t>
    </rPh>
    <phoneticPr fontId="34"/>
  </si>
  <si>
    <t>元横山町1A3A</t>
  </si>
  <si>
    <t>元本郷町3Ｂ</t>
    <phoneticPr fontId="34"/>
  </si>
  <si>
    <t>中野上町1A2A</t>
  </si>
  <si>
    <t>石川町・小宮町</t>
  </si>
  <si>
    <t>元横山町2A</t>
  </si>
  <si>
    <t>元本郷町4A</t>
  </si>
  <si>
    <t>中野上町1B2B4B</t>
  </si>
  <si>
    <t>久保山町1A2B</t>
  </si>
  <si>
    <t>追分町A（田中表具店）</t>
  </si>
  <si>
    <t>中野上町1C</t>
  </si>
  <si>
    <t>久保山町2A</t>
  </si>
  <si>
    <t>元横山町2C</t>
  </si>
  <si>
    <t>追分町B（光明山日朝寺）</t>
  </si>
  <si>
    <t>中野上町3A</t>
  </si>
  <si>
    <t>丸山町（滝山台丸山公園）</t>
  </si>
  <si>
    <t>元横山町2D</t>
  </si>
  <si>
    <t>八王子市</t>
    <rPh sb="0" eb="3">
      <t>ハチオウジ</t>
    </rPh>
    <rPh sb="3" eb="4">
      <t>シ</t>
    </rPh>
    <phoneticPr fontId="34"/>
  </si>
  <si>
    <t>中野上町3B</t>
    <phoneticPr fontId="34"/>
  </si>
  <si>
    <t>久保山町・丸山町</t>
    <phoneticPr fontId="34"/>
  </si>
  <si>
    <t>元横山町3C</t>
  </si>
  <si>
    <t>日吉町A（日吉町東部）</t>
  </si>
  <si>
    <t>川口町A（西東京会計八王子西支店）</t>
  </si>
  <si>
    <t>田町A（田中商事㈱）</t>
  </si>
  <si>
    <t>日吉町B（日吉八王子神社）</t>
  </si>
  <si>
    <t>中野山王1A</t>
  </si>
  <si>
    <t>川口町B（養護老人ホーム青陽園）</t>
  </si>
  <si>
    <t>横山町A（ニュー八王子ビル）</t>
  </si>
  <si>
    <t>日吉町C（日吉町北部）</t>
  </si>
  <si>
    <t>中野山王1B2A</t>
  </si>
  <si>
    <t>川口町C（八王子北部病院周辺）</t>
  </si>
  <si>
    <t>元本郷町・追分町・日吉町</t>
  </si>
  <si>
    <t>中野山王3A</t>
  </si>
  <si>
    <t>川口町Ｄ（駒形公園）</t>
    <rPh sb="0" eb="3">
      <t>カワグチマチ</t>
    </rPh>
    <rPh sb="5" eb="7">
      <t>コマガタ</t>
    </rPh>
    <rPh sb="7" eb="9">
      <t>コウエン</t>
    </rPh>
    <phoneticPr fontId="34"/>
  </si>
  <si>
    <t>横山町・元横山町・田町</t>
  </si>
  <si>
    <t>中野山王3B</t>
  </si>
  <si>
    <t>川口町Ｅ（川口児童館）</t>
    <rPh sb="0" eb="3">
      <t>カワグチマチ</t>
    </rPh>
    <rPh sb="5" eb="7">
      <t>カワグチ</t>
    </rPh>
    <rPh sb="7" eb="10">
      <t>ジドウカン</t>
    </rPh>
    <phoneticPr fontId="34"/>
  </si>
  <si>
    <t>中野山王3C</t>
    <phoneticPr fontId="34"/>
  </si>
  <si>
    <t>川口町</t>
    <rPh sb="0" eb="2">
      <t>カワグチ</t>
    </rPh>
    <rPh sb="2" eb="3">
      <t>マチ</t>
    </rPh>
    <phoneticPr fontId="34"/>
  </si>
  <si>
    <t>中野山王2Ｂ</t>
    <rPh sb="0" eb="4">
      <t>ナカノサンノウ</t>
    </rPh>
    <phoneticPr fontId="34"/>
  </si>
  <si>
    <t>中野上町・中野山王</t>
    <phoneticPr fontId="34"/>
  </si>
  <si>
    <t>単価</t>
  </si>
  <si>
    <t>〒183-0035</t>
    <phoneticPr fontId="7"/>
  </si>
  <si>
    <t>東京都府中市四谷4-38-10
ポストウェイ　西東京支店</t>
    <rPh sb="0" eb="3">
      <t>トウキョウト</t>
    </rPh>
    <rPh sb="3" eb="6">
      <t>フチュウシ</t>
    </rPh>
    <rPh sb="6" eb="8">
      <t>ヨツヤ</t>
    </rPh>
    <phoneticPr fontId="7"/>
  </si>
  <si>
    <t>tel.042-358-5960</t>
    <phoneticPr fontId="7"/>
  </si>
  <si>
    <t>折込エリア申込書　（八王子西・南　）</t>
    <phoneticPr fontId="7"/>
  </si>
  <si>
    <t>八王子西・高尾版</t>
    <rPh sb="0" eb="3">
      <t>ハチオウジ</t>
    </rPh>
    <rPh sb="3" eb="4">
      <t>ニシ</t>
    </rPh>
    <rPh sb="5" eb="7">
      <t>タカオ</t>
    </rPh>
    <rPh sb="7" eb="8">
      <t>ハン</t>
    </rPh>
    <phoneticPr fontId="7"/>
  </si>
  <si>
    <t>八王子南版</t>
    <rPh sb="0" eb="3">
      <t>ハチオウジ</t>
    </rPh>
    <rPh sb="3" eb="4">
      <t>ミナミ</t>
    </rPh>
    <rPh sb="4" eb="5">
      <t>ハン</t>
    </rPh>
    <phoneticPr fontId="7"/>
  </si>
  <si>
    <t>裏高尾町A（駒木野病院）</t>
  </si>
  <si>
    <t>川町A（グリーンタウン高尾）</t>
  </si>
  <si>
    <t>寺田町Ａ（寺田団地駐在所）</t>
    <rPh sb="0" eb="2">
      <t>テラダ</t>
    </rPh>
    <rPh sb="2" eb="3">
      <t>マチ</t>
    </rPh>
    <rPh sb="5" eb="7">
      <t>テラダ</t>
    </rPh>
    <rPh sb="7" eb="8">
      <t>ダン</t>
    </rPh>
    <rPh sb="9" eb="11">
      <t>チュウザイ</t>
    </rPh>
    <rPh sb="11" eb="12">
      <t>ジョ</t>
    </rPh>
    <phoneticPr fontId="34"/>
  </si>
  <si>
    <t>長沼町A（都営長沼町第2アパート）</t>
  </si>
  <si>
    <t>高尾町A（JR高尾駅周辺）</t>
  </si>
  <si>
    <t>弐分方町A（元八王子保育園）</t>
  </si>
  <si>
    <t>寺田町B（東京電力寺田変電所周辺）</t>
  </si>
  <si>
    <t>長沼町B（長沼両田公園）</t>
  </si>
  <si>
    <t>高尾町B（トリックアート美術館）</t>
  </si>
  <si>
    <t>寺田町C（白百合寺田保育園）</t>
  </si>
  <si>
    <t>長沼町C（NEC団地東バス停留所）</t>
  </si>
  <si>
    <t>廿里町A（廿里町公会堂）</t>
  </si>
  <si>
    <t>寺田町D（児童公園）</t>
  </si>
  <si>
    <t>長沼町D（下谷戸公園）</t>
  </si>
  <si>
    <t>西浅川町Ａ（小名路停留所）</t>
  </si>
  <si>
    <t>川町・弐分方町</t>
  </si>
  <si>
    <t>長沼町E（春日橋）</t>
  </si>
  <si>
    <t>高尾町・裏高尾町・廿里町・西浅川町</t>
  </si>
  <si>
    <t>横川町A（木下マンション）</t>
  </si>
  <si>
    <t>長沼町F（長沼小学校）</t>
  </si>
  <si>
    <t>初沢町A（浅川小学校）</t>
  </si>
  <si>
    <t>横川町B（横川橋公園）</t>
  </si>
  <si>
    <t>初沢町B（三和団地）</t>
    <rPh sb="5" eb="7">
      <t>サンワ</t>
    </rPh>
    <rPh sb="7" eb="9">
      <t>ダンチ</t>
    </rPh>
    <phoneticPr fontId="34"/>
  </si>
  <si>
    <t>横川町C（クラウンハウス）</t>
  </si>
  <si>
    <t>七国1A</t>
    <rPh sb="0" eb="2">
      <t>シチコク</t>
    </rPh>
    <phoneticPr fontId="34"/>
  </si>
  <si>
    <t>北野町B（北野上野原公園）</t>
  </si>
  <si>
    <t>狭間町B（八王子市総合体育館西部・東部）</t>
  </si>
  <si>
    <t>横川町D（美富士園）</t>
  </si>
  <si>
    <t>七国2A</t>
    <rPh sb="0" eb="2">
      <t>シチコク</t>
    </rPh>
    <phoneticPr fontId="34"/>
  </si>
  <si>
    <t>北野町C（和田公園）</t>
  </si>
  <si>
    <t>狭間町C（紅葉台）</t>
  </si>
  <si>
    <t>横川町E（公社横川町住宅）</t>
  </si>
  <si>
    <t>七国3A</t>
    <rPh sb="0" eb="2">
      <t>シチコク</t>
    </rPh>
    <phoneticPr fontId="34"/>
  </si>
  <si>
    <t>北野町D（北野事務所）</t>
  </si>
  <si>
    <t>狭間町D（公社八王子狭間住宅）</t>
  </si>
  <si>
    <t>横川町G（横川町四丁目ちびっこ広場）</t>
  </si>
  <si>
    <t>七国4A</t>
  </si>
  <si>
    <t>長沼町・北野町</t>
  </si>
  <si>
    <t>狭間町E（タウンズ八王子）</t>
  </si>
  <si>
    <t>横川町H（横川北ちびっこ広場）</t>
  </si>
  <si>
    <t>七国5A</t>
  </si>
  <si>
    <t>緑町A（緑町東町会会館）</t>
  </si>
  <si>
    <t>狭間町F（シャルムベルシー）</t>
    <phoneticPr fontId="34"/>
  </si>
  <si>
    <t>横川町I（さつき野住宅）</t>
  </si>
  <si>
    <t>七国6A</t>
  </si>
  <si>
    <t>緑町B（緑町西公園）</t>
  </si>
  <si>
    <t>東浅川町A（NTT浅川ビル）</t>
  </si>
  <si>
    <t>横川町Ｊ（つつじが丘住宅）</t>
    <rPh sb="9" eb="10">
      <t>オカ</t>
    </rPh>
    <rPh sb="10" eb="12">
      <t>ジュウタク</t>
    </rPh>
    <phoneticPr fontId="34"/>
  </si>
  <si>
    <t>みなみ野1A6A</t>
  </si>
  <si>
    <t>緑町C（緑町緑地）</t>
  </si>
  <si>
    <t>東浅川町B（高尾スターレーン）</t>
  </si>
  <si>
    <t>大楽寺町A（元八王子児童館）</t>
  </si>
  <si>
    <t>みなみ野2A</t>
  </si>
  <si>
    <t>緑町D（八王子総合ホール）</t>
  </si>
  <si>
    <t>東浅川町C（原ふれあい広場）</t>
  </si>
  <si>
    <t>大楽寺町B（元八王子中学校）</t>
  </si>
  <si>
    <t>みなみ野3A4A5A</t>
  </si>
  <si>
    <t>緑町E（ｷｬｽﾃｨﾝｸﾞ八王子店）</t>
  </si>
  <si>
    <t>東浅川町D（浅川保育園）</t>
  </si>
  <si>
    <t>大楽寺町D（長圓寺）</t>
  </si>
  <si>
    <t>みなみ野4B</t>
  </si>
  <si>
    <t>小比企町A（小比企団地自治会館）</t>
  </si>
  <si>
    <t>東浅川町E（ダイアパレス高尾Ⅱ）</t>
  </si>
  <si>
    <t>大楽寺町E（八王子消防署元八王子出張所　元八尞）</t>
  </si>
  <si>
    <t>みなみ野5B</t>
  </si>
  <si>
    <t>小比企町B（由井第三小学校）</t>
  </si>
  <si>
    <t>東浅川町F（新都市はざまビル）</t>
  </si>
  <si>
    <t>大楽寺町F（誓願寺）</t>
  </si>
  <si>
    <t>兵衛1A</t>
  </si>
  <si>
    <t>小比企町C（聖パウロ病院）</t>
  </si>
  <si>
    <t>東浅川町・狭間町・初沢町</t>
  </si>
  <si>
    <t>大楽寺町G（カーサミラ）</t>
    <phoneticPr fontId="34"/>
  </si>
  <si>
    <t>兵衛2A</t>
  </si>
  <si>
    <t>小比企町D（中小比企停留所）</t>
  </si>
  <si>
    <t>館町A（館ヶ丘団地1・3号棟）</t>
  </si>
  <si>
    <t>諏訪町A（松枝住宅1～7号棟）</t>
  </si>
  <si>
    <t>西片倉1A</t>
  </si>
  <si>
    <t>小比企町Ｅ（小比企下向公園北部・南部）</t>
  </si>
  <si>
    <t>館町B（館ヶ丘団地2・4号棟）</t>
  </si>
  <si>
    <t>諏訪町B（松枝住宅8号棟）</t>
  </si>
  <si>
    <t>西片倉2A</t>
    <rPh sb="0" eb="1">
      <t>ニシ</t>
    </rPh>
    <rPh sb="1" eb="3">
      <t>カタクラ</t>
    </rPh>
    <phoneticPr fontId="34"/>
  </si>
  <si>
    <t>緑町・小比企町</t>
  </si>
  <si>
    <t>館町C（八王子市役所館事務所）</t>
  </si>
  <si>
    <t>諏訪町C（八王子桑の実幼稚園）</t>
  </si>
  <si>
    <t>西片倉3A</t>
    <phoneticPr fontId="34"/>
  </si>
  <si>
    <t>山田町A（ｾﾝﾃｨ冨士森）</t>
  </si>
  <si>
    <t>諏訪町D（諏訪テニスパブリックコート）</t>
  </si>
  <si>
    <t>七国・みなみ野・兵衛・西片倉</t>
  </si>
  <si>
    <t>山田町B（山田公園）</t>
  </si>
  <si>
    <t>館町E（高尾病院）</t>
  </si>
  <si>
    <t>諏訪町E（ならもと電気店）</t>
  </si>
  <si>
    <t>片倉町A（つどいの森入口）</t>
  </si>
  <si>
    <t>山田町C（桝形公園）</t>
  </si>
  <si>
    <t>館町F（双葉製作所）</t>
  </si>
  <si>
    <t>諏訪町F（グレンモワ　スワ）</t>
  </si>
  <si>
    <t>片倉町B（斟珠禅寺北）</t>
  </si>
  <si>
    <t>めじろ台1A4B</t>
  </si>
  <si>
    <t>椚田町A（秀和めじろ台レジデンス）</t>
  </si>
  <si>
    <t>諏訪町G（グランドールコスモ）</t>
  </si>
  <si>
    <t>片倉町C（ｺｰﾄﾋﾞﾚｯｼﾞﾌｼﾞ）</t>
  </si>
  <si>
    <t>めじろ台1B</t>
  </si>
  <si>
    <t>椚田町B（八王子中央幼稚園）</t>
  </si>
  <si>
    <t>諏訪町H（諏訪保育園）</t>
  </si>
  <si>
    <t>めじろ台2A</t>
  </si>
  <si>
    <t>椚田町C（要石公園）</t>
  </si>
  <si>
    <t>横川町・大楽寺町・諏訪町</t>
  </si>
  <si>
    <t>片倉町E（由井中学校）</t>
  </si>
  <si>
    <t>めじろ台2B</t>
  </si>
  <si>
    <t>椚田町D（フジタ製薬東京工場）</t>
  </si>
  <si>
    <t>上壱分方町A（すわ保育園）</t>
  </si>
  <si>
    <t>片倉町F（八王子片倉郵便局）</t>
  </si>
  <si>
    <t>めじろ台3A</t>
  </si>
  <si>
    <t>椚田町E（向久保公園）</t>
  </si>
  <si>
    <t>上壱分方町B（元八王子市民センター北部）</t>
  </si>
  <si>
    <t>片倉町G（片倉台藤美公園）</t>
  </si>
  <si>
    <t>めじろ台4A</t>
  </si>
  <si>
    <t>椚田町G（白百合椚田保育園）</t>
  </si>
  <si>
    <t>上壱分方町</t>
    <phoneticPr fontId="34"/>
  </si>
  <si>
    <t>片倉町H（ﾚｽﾄｳﾞｨﾗ八王子片倉）</t>
  </si>
  <si>
    <t>山田町・めじろ台</t>
  </si>
  <si>
    <t>椚田町H（永生病院南部）</t>
  </si>
  <si>
    <t>西寺方町A（小田野中央公園南部）</t>
  </si>
  <si>
    <t>片倉町I（片倉台こぶし公園）</t>
  </si>
  <si>
    <t>椚田町I（めじろ台ハイム）</t>
  </si>
  <si>
    <t>西寺方町B（宝生寺団地）</t>
  </si>
  <si>
    <t>片倉町J（片倉台小学校）</t>
  </si>
  <si>
    <t>館町・椚田町</t>
  </si>
  <si>
    <t>下恩方町A（恩方元原公園）</t>
  </si>
  <si>
    <t>片倉町K（片倉台すずかけ公園）</t>
  </si>
  <si>
    <t>長房町A（長房アパート西23～29号棟）</t>
  </si>
  <si>
    <t>下恩方町B（上下原町会リトルリーグ野球協会東側）</t>
  </si>
  <si>
    <t>片倉町Ｌ（由井市民センター）</t>
  </si>
  <si>
    <t>長房町B（長房アパート西10～22号棟）</t>
  </si>
  <si>
    <t>下恩方町C（菅原神社）</t>
  </si>
  <si>
    <t>片倉町M（フードワン片倉店周辺）</t>
  </si>
  <si>
    <t>長房町C（桜台団地）</t>
  </si>
  <si>
    <t>西寺方町・下恩方町</t>
  </si>
  <si>
    <t>片倉町N（由井第二小学校）</t>
    <phoneticPr fontId="34"/>
  </si>
  <si>
    <t>長房町D（市営住宅）</t>
  </si>
  <si>
    <t>打越町A（打越大畑北緑地北）</t>
  </si>
  <si>
    <t>長房町E（自由が丘・船田地区）</t>
  </si>
  <si>
    <t>打越町B（京王北野ﾏﾝｼｮﾝ）</t>
  </si>
  <si>
    <t>長房町F（白百合幼稚園）</t>
  </si>
  <si>
    <t>打越町C（打越公園）</t>
  </si>
  <si>
    <t>長房町G（富士森高校西側）</t>
  </si>
  <si>
    <t>打越町D（片倉台打越公園）</t>
  </si>
  <si>
    <t>長房町Ｈ（東照寺南部）</t>
  </si>
  <si>
    <t>打越町E（片倉台打越公園北）</t>
  </si>
  <si>
    <t>長房町I（長房市民センター）</t>
  </si>
  <si>
    <t>打越町F（打越公民館）</t>
  </si>
  <si>
    <t>長房町J（都立陵南公園野球場周辺）</t>
  </si>
  <si>
    <t>打越町G（打越小ザス公園）</t>
  </si>
  <si>
    <t>長房町K（都営八王子長房南団地）</t>
  </si>
  <si>
    <t>打越町H（打越日向前公園）</t>
  </si>
  <si>
    <t>長房町L（長房東団地）</t>
    <rPh sb="7" eb="8">
      <t>ヒガシ</t>
    </rPh>
    <rPh sb="8" eb="10">
      <t>ダンチ</t>
    </rPh>
    <phoneticPr fontId="34"/>
  </si>
  <si>
    <t>片倉町・打越町</t>
  </si>
  <si>
    <t>長房町M（長房アパート西1～9号棟）</t>
  </si>
  <si>
    <t>北野台1A</t>
  </si>
  <si>
    <t>長房町N（都営長房第二ｱﾊﾟｰﾄ）</t>
    <phoneticPr fontId="34"/>
  </si>
  <si>
    <t>北野台2A</t>
    <phoneticPr fontId="34"/>
  </si>
  <si>
    <t>城山手1A2A</t>
  </si>
  <si>
    <t>北野台3A</t>
    <phoneticPr fontId="34"/>
  </si>
  <si>
    <t>長房町・城山手</t>
  </si>
  <si>
    <t>北野台2B</t>
  </si>
  <si>
    <t>元八王子1A</t>
  </si>
  <si>
    <t>北野台4A</t>
  </si>
  <si>
    <t>元八王子1B</t>
  </si>
  <si>
    <t>北野台5A</t>
  </si>
  <si>
    <t>元八王子1C</t>
    <phoneticPr fontId="34"/>
  </si>
  <si>
    <t>絹ヶ丘1A</t>
  </si>
  <si>
    <t>元八王子2A</t>
  </si>
  <si>
    <t>絹ヶ丘1B</t>
  </si>
  <si>
    <t>元八王子2Ｂ</t>
  </si>
  <si>
    <t>絹ヶ丘2A</t>
  </si>
  <si>
    <t>元八王子2C</t>
  </si>
  <si>
    <t>絹ヶ丘2B</t>
  </si>
  <si>
    <t>元八王子3A</t>
  </si>
  <si>
    <t>絹ヶ丘3A</t>
    <phoneticPr fontId="34"/>
  </si>
  <si>
    <t>元八王子3B</t>
    <phoneticPr fontId="34"/>
  </si>
  <si>
    <t>南陽台1A</t>
  </si>
  <si>
    <t>元八王子</t>
  </si>
  <si>
    <t>南陽台2A</t>
  </si>
  <si>
    <t>南陽台2B3A</t>
  </si>
  <si>
    <t>下柚木Ａ（由木さえずり公園）</t>
  </si>
  <si>
    <t>北野台・絹ヶ丘・南陽台・下柚木</t>
    <rPh sb="12" eb="13">
      <t>シタ</t>
    </rPh>
    <rPh sb="13" eb="14">
      <t>ユズ</t>
    </rPh>
    <rPh sb="14" eb="15">
      <t>キ</t>
    </rPh>
    <phoneticPr fontId="34"/>
  </si>
  <si>
    <t>折込エリア申込書　（　日野版　）</t>
    <phoneticPr fontId="7"/>
  </si>
  <si>
    <t>日野版</t>
    <rPh sb="0" eb="2">
      <t>ヒノ</t>
    </rPh>
    <rPh sb="2" eb="3">
      <t>バン</t>
    </rPh>
    <phoneticPr fontId="7"/>
  </si>
  <si>
    <t>日野A（まつばやし地区広場）</t>
  </si>
  <si>
    <t>多摩平1A2C</t>
  </si>
  <si>
    <t>南平1A</t>
  </si>
  <si>
    <t>日野B（四小）</t>
  </si>
  <si>
    <t>多摩平1B</t>
    <rPh sb="0" eb="3">
      <t>タマダイラ</t>
    </rPh>
    <phoneticPr fontId="34"/>
  </si>
  <si>
    <t>南平1B</t>
  </si>
  <si>
    <t>日野本町3A</t>
  </si>
  <si>
    <t>多摩平2A4A</t>
  </si>
  <si>
    <t>南平2A</t>
  </si>
  <si>
    <t>日野本町4A7A</t>
  </si>
  <si>
    <t>多摩平2B</t>
  </si>
  <si>
    <t>南平3A4B</t>
  </si>
  <si>
    <t>日野本町4B5A</t>
    <rPh sb="0" eb="2">
      <t>ヒノ</t>
    </rPh>
    <rPh sb="2" eb="4">
      <t>ホンチョウ</t>
    </rPh>
    <phoneticPr fontId="34"/>
  </si>
  <si>
    <t>多摩平2D4B7A</t>
    <phoneticPr fontId="34"/>
  </si>
  <si>
    <t>南平4A7A</t>
  </si>
  <si>
    <t>栄町1A2A</t>
  </si>
  <si>
    <t>多摩平2F</t>
    <phoneticPr fontId="34"/>
  </si>
  <si>
    <t>南平4C5B</t>
  </si>
  <si>
    <t>栄町4A</t>
  </si>
  <si>
    <t>多摩平3A</t>
  </si>
  <si>
    <t>南平5C</t>
  </si>
  <si>
    <t>日野本町・日野・栄町</t>
  </si>
  <si>
    <t>多摩平3B</t>
  </si>
  <si>
    <t>南平6A</t>
  </si>
  <si>
    <t>新町1A3B</t>
  </si>
  <si>
    <t>多摩平4C</t>
  </si>
  <si>
    <t>南平6B7B8A</t>
  </si>
  <si>
    <t>新町3A</t>
  </si>
  <si>
    <t>多摩平5A</t>
    <phoneticPr fontId="34"/>
  </si>
  <si>
    <t>南平9A</t>
  </si>
  <si>
    <t>日野台1A</t>
  </si>
  <si>
    <t>多摩平6A</t>
    <phoneticPr fontId="34"/>
  </si>
  <si>
    <t>南平</t>
  </si>
  <si>
    <t>日野台2A</t>
  </si>
  <si>
    <t>多摩平6B</t>
    <phoneticPr fontId="34"/>
  </si>
  <si>
    <t>高幡A（高幡不動駅南側）</t>
  </si>
  <si>
    <t>日野台4A</t>
  </si>
  <si>
    <t>多摩平7B</t>
    <phoneticPr fontId="34"/>
  </si>
  <si>
    <t>高幡C（潤徳小学校周辺）</t>
  </si>
  <si>
    <t>日野台5A</t>
  </si>
  <si>
    <t>多摩平</t>
  </si>
  <si>
    <t>日野台・新町</t>
  </si>
  <si>
    <t>東豊田1A2B</t>
  </si>
  <si>
    <t>新井B（複合施設フェニックス）</t>
  </si>
  <si>
    <t>大坂上1A3A</t>
  </si>
  <si>
    <t>東豊田1B</t>
    <phoneticPr fontId="34"/>
  </si>
  <si>
    <t>大坂上1B2A</t>
  </si>
  <si>
    <t>東豊田2A4A</t>
  </si>
  <si>
    <t>新井D（日野新井ｱﾊﾟｰﾄ）</t>
  </si>
  <si>
    <t>大坂上4A</t>
  </si>
  <si>
    <t>東豊田3A</t>
  </si>
  <si>
    <t>神明1A</t>
    <phoneticPr fontId="34"/>
  </si>
  <si>
    <t>高幡・新井</t>
  </si>
  <si>
    <t>神明2A3A4A</t>
  </si>
  <si>
    <t>豊田2B</t>
    <rPh sb="0" eb="2">
      <t>トヨダ</t>
    </rPh>
    <phoneticPr fontId="34"/>
  </si>
  <si>
    <t>万願寺1</t>
    <phoneticPr fontId="34"/>
  </si>
  <si>
    <t>大坂上・神明</t>
  </si>
  <si>
    <t>豊田4A</t>
  </si>
  <si>
    <t>旭が丘1A</t>
  </si>
  <si>
    <t>豊田4B</t>
  </si>
  <si>
    <t>旭が丘2A</t>
  </si>
  <si>
    <t>東豊田・豊田</t>
  </si>
  <si>
    <t>旭が丘2B</t>
  </si>
  <si>
    <t>東平山1A</t>
  </si>
  <si>
    <t>旭が丘2C3A6A</t>
  </si>
  <si>
    <t>東平山2A3A</t>
  </si>
  <si>
    <t>旭が丘4A5A6B</t>
  </si>
  <si>
    <t>東平山2B</t>
  </si>
  <si>
    <t>旭が丘</t>
  </si>
  <si>
    <t>東平山2C3B</t>
  </si>
  <si>
    <t>西平山1A</t>
  </si>
  <si>
    <t>西平山1B2A3A</t>
  </si>
  <si>
    <t>東平山・西平山</t>
  </si>
  <si>
    <t>平山2A</t>
  </si>
  <si>
    <t>平山4A</t>
  </si>
  <si>
    <t>平山4B</t>
  </si>
  <si>
    <t>平山6B</t>
  </si>
  <si>
    <t>平山</t>
  </si>
  <si>
    <t>日野市</t>
    <rPh sb="0" eb="2">
      <t>ヒノ</t>
    </rPh>
    <rPh sb="2" eb="3">
      <t>シ</t>
    </rPh>
    <phoneticPr fontId="34"/>
  </si>
  <si>
    <t>(株)ショッパー社所沢支社</t>
    <rPh sb="0" eb="3">
      <t>カブ</t>
    </rPh>
    <rPh sb="8" eb="9">
      <t>シャ</t>
    </rPh>
    <rPh sb="9" eb="11">
      <t>トコロザワ</t>
    </rPh>
    <rPh sb="11" eb="13">
      <t>シシャ</t>
    </rPh>
    <phoneticPr fontId="3"/>
  </si>
  <si>
    <t>tel.04-2941-4185／fax.04-2941-4186</t>
    <phoneticPr fontId="1"/>
  </si>
  <si>
    <t>〒359-1111</t>
    <phoneticPr fontId="1"/>
  </si>
  <si>
    <t>　　埼玉県所沢市緑町4-4-13
　　　　　　　　サンフラワー1階</t>
    <rPh sb="2" eb="5">
      <t>サイタマケン</t>
    </rPh>
    <rPh sb="5" eb="8">
      <t>トコロザワシ</t>
    </rPh>
    <rPh sb="8" eb="9">
      <t>ミドリ</t>
    </rPh>
    <rPh sb="9" eb="10">
      <t>マチ</t>
    </rPh>
    <rPh sb="32" eb="33">
      <t>カイ</t>
    </rPh>
    <phoneticPr fontId="3"/>
  </si>
  <si>
    <t>玉川学園2</t>
    <phoneticPr fontId="7"/>
  </si>
  <si>
    <t>多摩平2G</t>
    <phoneticPr fontId="34"/>
  </si>
  <si>
    <t>相武台3(座間)</t>
    <rPh sb="5" eb="7">
      <t>ザマ</t>
    </rPh>
    <phoneticPr fontId="7"/>
  </si>
  <si>
    <t>三沢4A</t>
    <rPh sb="0" eb="2">
      <t>ミサワ</t>
    </rPh>
    <phoneticPr fontId="34"/>
  </si>
  <si>
    <t>百草A（自然公園前交差点側）</t>
    <phoneticPr fontId="34"/>
  </si>
  <si>
    <t>三沢・百草</t>
    <rPh sb="0" eb="2">
      <t>ミサワ</t>
    </rPh>
    <phoneticPr fontId="34"/>
  </si>
  <si>
    <t>中央林間4･6</t>
    <phoneticPr fontId="7"/>
  </si>
  <si>
    <t>高倉町A（新田公園）</t>
    <phoneticPr fontId="34"/>
  </si>
  <si>
    <t>南町田1A</t>
    <rPh sb="0" eb="1">
      <t>ミナミ</t>
    </rPh>
    <rPh sb="1" eb="3">
      <t>マチダ</t>
    </rPh>
    <phoneticPr fontId="34"/>
  </si>
  <si>
    <t>南町田1B</t>
    <rPh sb="0" eb="1">
      <t>ミナミ</t>
    </rPh>
    <rPh sb="1" eb="3">
      <t>マチダ</t>
    </rPh>
    <phoneticPr fontId="34"/>
  </si>
  <si>
    <t>南町田2･3</t>
    <rPh sb="0" eb="3">
      <t>ミナミマチダ</t>
    </rPh>
    <phoneticPr fontId="34"/>
  </si>
  <si>
    <t>南町田4</t>
    <rPh sb="0" eb="3">
      <t>ミナミマチダ</t>
    </rPh>
    <phoneticPr fontId="34"/>
  </si>
  <si>
    <t>相模大野6E</t>
    <phoneticPr fontId="7"/>
  </si>
  <si>
    <t>緑が丘2A</t>
    <phoneticPr fontId="7"/>
  </si>
  <si>
    <t>横山町B（新聞500部）</t>
    <rPh sb="5" eb="7">
      <t>シンブン</t>
    </rPh>
    <rPh sb="10" eb="11">
      <t>ブ</t>
    </rPh>
    <phoneticPr fontId="34"/>
  </si>
  <si>
    <t>寺田町E（寺田緑地西側）</t>
    <phoneticPr fontId="34"/>
  </si>
  <si>
    <t>寺田町</t>
    <phoneticPr fontId="34"/>
  </si>
  <si>
    <t>長房町O（慈眼寺）</t>
    <rPh sb="5" eb="6">
      <t>ジ</t>
    </rPh>
    <rPh sb="6" eb="7">
      <t>ガン</t>
    </rPh>
    <rPh sb="7" eb="8">
      <t>テラ</t>
    </rPh>
    <phoneticPr fontId="34"/>
  </si>
  <si>
    <t>本町田(こばと幼稚園)</t>
    <rPh sb="7" eb="10">
      <t>ヨウチエン</t>
    </rPh>
    <phoneticPr fontId="7"/>
  </si>
  <si>
    <t>本町田(ダリア園)</t>
    <rPh sb="0" eb="3">
      <t>ホンマチダ</t>
    </rPh>
    <rPh sb="7" eb="8">
      <t>エン</t>
    </rPh>
    <phoneticPr fontId="7"/>
  </si>
  <si>
    <t>追分町C（新聞469部）</t>
    <rPh sb="5" eb="7">
      <t>シンブン</t>
    </rPh>
    <rPh sb="10" eb="11">
      <t>ブ</t>
    </rPh>
    <phoneticPr fontId="34"/>
  </si>
  <si>
    <t>元横山町2E</t>
    <phoneticPr fontId="34"/>
  </si>
  <si>
    <t>弐分方町B（タウンホーム二分方）</t>
    <phoneticPr fontId="34"/>
  </si>
  <si>
    <t>西平山5A</t>
    <phoneticPr fontId="34"/>
  </si>
  <si>
    <t>平山3A6A</t>
    <phoneticPr fontId="34"/>
  </si>
  <si>
    <t>平山1A</t>
    <phoneticPr fontId="34"/>
  </si>
  <si>
    <t>中野上町4A</t>
    <phoneticPr fontId="34"/>
  </si>
  <si>
    <t>中野上町5A</t>
    <phoneticPr fontId="34"/>
  </si>
  <si>
    <t>西寺方町C（宝生寺団地）</t>
    <phoneticPr fontId="34"/>
  </si>
  <si>
    <t>西寺方町D（宝生寺団地）</t>
    <phoneticPr fontId="34"/>
  </si>
  <si>
    <t>豊田2A3B</t>
    <phoneticPr fontId="34"/>
  </si>
  <si>
    <t>豊田3A</t>
    <phoneticPr fontId="34"/>
  </si>
  <si>
    <t>相武台4(座間)</t>
    <rPh sb="5" eb="7">
      <t>ザマ</t>
    </rPh>
    <phoneticPr fontId="7"/>
  </si>
  <si>
    <t>常盤町</t>
    <rPh sb="0" eb="2">
      <t>トキワ</t>
    </rPh>
    <rPh sb="2" eb="3">
      <t>マチ</t>
    </rPh>
    <phoneticPr fontId="34"/>
  </si>
  <si>
    <t>根岸町・図師町・常盤町</t>
    <rPh sb="8" eb="11">
      <t>トキワマチ</t>
    </rPh>
    <phoneticPr fontId="7"/>
  </si>
  <si>
    <t>上鶴間本町8・9</t>
    <phoneticPr fontId="34"/>
  </si>
  <si>
    <t>上鶴間本町9</t>
    <phoneticPr fontId="34"/>
  </si>
  <si>
    <t>(株)ショッパー社町田支社</t>
    <rPh sb="0" eb="3">
      <t>カブシキガイシャ</t>
    </rPh>
    <phoneticPr fontId="7"/>
  </si>
  <si>
    <t>tel.042-725-2251／fax.042-726-3776</t>
    <phoneticPr fontId="7"/>
  </si>
  <si>
    <t>〒194-0013</t>
    <phoneticPr fontId="7"/>
  </si>
  <si>
    <t>　　町田市原町田4-18-5
　　ドミールＩＳ 201</t>
    <phoneticPr fontId="7"/>
  </si>
  <si>
    <t>相模が丘2</t>
    <phoneticPr fontId="7"/>
  </si>
  <si>
    <t>相模が丘3･4</t>
    <phoneticPr fontId="7"/>
  </si>
  <si>
    <t>上鶴間本町1</t>
    <phoneticPr fontId="7"/>
  </si>
  <si>
    <t>中町1･2</t>
    <phoneticPr fontId="34"/>
  </si>
  <si>
    <t>山崎1A</t>
    <phoneticPr fontId="34"/>
  </si>
  <si>
    <t>本町田(ローンテニスカレッジ)</t>
    <phoneticPr fontId="7"/>
  </si>
  <si>
    <t>小川3･4</t>
    <phoneticPr fontId="7"/>
  </si>
  <si>
    <t>小川3･5</t>
    <phoneticPr fontId="7"/>
  </si>
  <si>
    <t>小川5･6</t>
    <phoneticPr fontId="7"/>
  </si>
  <si>
    <t>小川7</t>
    <phoneticPr fontId="7"/>
  </si>
  <si>
    <t>相模が丘5A</t>
    <phoneticPr fontId="34"/>
  </si>
  <si>
    <t>大塚A</t>
    <rPh sb="0" eb="2">
      <t>オオツカ</t>
    </rPh>
    <phoneticPr fontId="34"/>
  </si>
  <si>
    <t>東中野A</t>
    <rPh sb="0" eb="1">
      <t>ヒガシ</t>
    </rPh>
    <rPh sb="1" eb="3">
      <t>ナカノ</t>
    </rPh>
    <phoneticPr fontId="34"/>
  </si>
  <si>
    <t>大塚・東中野</t>
    <rPh sb="0" eb="2">
      <t>オオツカ</t>
    </rPh>
    <rPh sb="3" eb="6">
      <t>ヒガシナカノ</t>
    </rPh>
    <phoneticPr fontId="34"/>
  </si>
  <si>
    <t>金井ヶ丘1</t>
    <rPh sb="0" eb="2">
      <t>カナイ</t>
    </rPh>
    <rPh sb="3" eb="4">
      <t>オカ</t>
    </rPh>
    <phoneticPr fontId="7"/>
  </si>
  <si>
    <t>金井ヶ丘3</t>
    <rPh sb="0" eb="2">
      <t>カナイ</t>
    </rPh>
    <rPh sb="3" eb="4">
      <t>オカ</t>
    </rPh>
    <phoneticPr fontId="7"/>
  </si>
  <si>
    <t>藤の台1</t>
    <rPh sb="0" eb="1">
      <t>フジ</t>
    </rPh>
    <rPh sb="2" eb="3">
      <t>ダイ</t>
    </rPh>
    <phoneticPr fontId="7"/>
  </si>
  <si>
    <t>藤の台2</t>
    <rPh sb="0" eb="1">
      <t>フジ</t>
    </rPh>
    <rPh sb="2" eb="3">
      <t>ダイ</t>
    </rPh>
    <phoneticPr fontId="7"/>
  </si>
  <si>
    <t>藤の台3</t>
    <rPh sb="0" eb="1">
      <t>フジ</t>
    </rPh>
    <rPh sb="2" eb="3">
      <t>ダイ</t>
    </rPh>
    <phoneticPr fontId="7"/>
  </si>
  <si>
    <t>金井・金井ヶ丘･藤の台</t>
    <rPh sb="0" eb="2">
      <t>カナイ</t>
    </rPh>
    <rPh sb="3" eb="5">
      <t>カナイ</t>
    </rPh>
    <rPh sb="6" eb="7">
      <t>オカ</t>
    </rPh>
    <rPh sb="8" eb="9">
      <t>フジ</t>
    </rPh>
    <rPh sb="10" eb="11">
      <t>ダイ</t>
    </rPh>
    <phoneticPr fontId="7"/>
  </si>
  <si>
    <t>南台2</t>
    <phoneticPr fontId="34"/>
  </si>
  <si>
    <t>南台4（南台団地）</t>
    <rPh sb="4" eb="5">
      <t>ミナミ</t>
    </rPh>
    <rPh sb="5" eb="6">
      <t>ダイ</t>
    </rPh>
    <rPh sb="6" eb="8">
      <t>ダンチ</t>
    </rPh>
    <phoneticPr fontId="34"/>
  </si>
  <si>
    <t>御園3</t>
    <phoneticPr fontId="7"/>
  </si>
  <si>
    <t>御園5</t>
    <phoneticPr fontId="7"/>
  </si>
  <si>
    <t>出力用シート作成</t>
  </si>
  <si>
    <t>処理対象ファイル：町田折込エリア申込書.xlsx</t>
  </si>
  <si>
    <t>処理対象シート：町田①</t>
  </si>
  <si>
    <t>ヘッダ情報読み込み</t>
  </si>
  <si>
    <t>処理対象シート：町田②</t>
  </si>
  <si>
    <t>処理対象ファイル：八王子折込エリア申込書.xlsx</t>
  </si>
  <si>
    <t>処理対象シート：八王子①</t>
  </si>
  <si>
    <t>処理対象シート：八王子②</t>
  </si>
  <si>
    <t>処理対象シート：八王子③</t>
  </si>
  <si>
    <t>平山5A</t>
    <phoneticPr fontId="34"/>
  </si>
  <si>
    <t>元横山町3B</t>
    <phoneticPr fontId="34"/>
  </si>
  <si>
    <t>長沼町G（都営長沼アパート1～4号棟）</t>
    <rPh sb="5" eb="7">
      <t>トエイ</t>
    </rPh>
    <rPh sb="7" eb="9">
      <t>ナガヌマ</t>
    </rPh>
    <rPh sb="16" eb="18">
      <t>ゴウトウ</t>
    </rPh>
    <phoneticPr fontId="34"/>
  </si>
  <si>
    <t>木曽・本町田・玉学</t>
    <rPh sb="0" eb="2">
      <t>キソ</t>
    </rPh>
    <rPh sb="3" eb="6">
      <t>ホンマチダ</t>
    </rPh>
    <rPh sb="7" eb="8">
      <t>タマ</t>
    </rPh>
    <rPh sb="8" eb="9">
      <t>マナブ</t>
    </rPh>
    <phoneticPr fontId="7"/>
  </si>
  <si>
    <t>相模大野7･9</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</si>
</sst>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yyyy&quot;年&quot;m&quot;月分&quot;"/>
    <numFmt numFmtId="177" formatCode="m/d;@"/>
    <numFmt numFmtId="178" formatCode="&quot;更新日　&quot;yyyy/m/d"/>
    <numFmt numFmtId="179" formatCode="m/d"/>
    <numFmt numFmtId="180" formatCode="#,###&quot;部&quot;"/>
    <numFmt numFmtId="181" formatCode="&quot;◆&quot;yyyy&quot;年&quot;mm&quot;月分チラシ申込書&quot;"/>
    <numFmt numFmtId="182" formatCode="&quot;更新日：&quot;yyyy&quot;年&quot;mm&quot;月&quot;dd&quot;日&quot;"/>
    <numFmt numFmtId="183" formatCode="#,##0&quot;部&quot;"/>
  </numFmts>
  <fonts count="45"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1"/>
      <name val="ＭＳ Ｐゴシック"/>
      <family val="2"/>
      <charset val="128"/>
      <scheme val="minor"/>
    </font>
    <font>
      <sz val="11"/>
      <name val="ＭＳ Ｐゴシック"/>
      <family val="3"/>
      <charset val="128"/>
    </font>
    <font>
      <sz val="36"/>
      <name val="ＭＳ Ｐゴシック"/>
      <family val="3"/>
      <charset val="128"/>
    </font>
    <font>
      <sz val="6"/>
      <name val="ＭＳ Ｐゴシック"/>
      <family val="3"/>
      <charset val="128"/>
    </font>
    <font>
      <sz val="18"/>
      <name val="ＭＳ Ｐゴシック"/>
      <family val="3"/>
      <charset val="128"/>
    </font>
    <font>
      <sz val="28"/>
      <name val="ＭＳ Ｐゴシック"/>
      <family val="3"/>
      <charset val="128"/>
    </font>
    <font>
      <sz val="16"/>
      <name val="ＭＳ Ｐゴシック"/>
      <family val="3"/>
      <charset val="128"/>
    </font>
    <font>
      <sz val="11"/>
      <color indexed="9"/>
      <name val="ＭＳ Ｐゴシック"/>
      <family val="3"/>
      <charset val="128"/>
    </font>
    <font>
      <sz val="11"/>
      <color theme="0"/>
      <name val="ＭＳ Ｐゴシック"/>
      <family val="3"/>
      <charset val="128"/>
    </font>
    <font>
      <sz val="10"/>
      <name val="ＭＳ Ｐゴシック"/>
      <family val="3"/>
      <charset val="128"/>
    </font>
    <font>
      <sz val="14"/>
      <name val="ＭＳ Ｐゴシック"/>
      <family val="3"/>
      <charset val="128"/>
    </font>
    <font>
      <sz val="22"/>
      <name val="ＭＳ Ｐゴシック"/>
      <family val="3"/>
      <charset val="128"/>
    </font>
    <font>
      <sz val="20"/>
      <name val="ＭＳ Ｐゴシック"/>
      <family val="3"/>
      <charset val="128"/>
    </font>
    <font>
      <sz val="26"/>
      <name val="ＭＳ Ｐゴシック"/>
      <family val="3"/>
      <charset val="128"/>
    </font>
    <font>
      <b/>
      <sz val="14"/>
      <name val="ＭＳ Ｐゴシック"/>
      <family val="3"/>
      <charset val="128"/>
    </font>
    <font>
      <b/>
      <sz val="11"/>
      <name val="ＭＳ Ｐゴシック"/>
      <family val="3"/>
      <charset val="128"/>
    </font>
    <font>
      <b/>
      <sz val="20"/>
      <name val="ＭＳ Ｐゴシック"/>
      <family val="3"/>
      <charset val="128"/>
    </font>
    <font>
      <b/>
      <sz val="16"/>
      <name val="ＭＳ Ｐゴシック"/>
      <family val="3"/>
      <charset val="128"/>
    </font>
    <font>
      <sz val="12"/>
      <name val="ＭＳ Ｐゴシック"/>
      <family val="3"/>
      <charset val="128"/>
    </font>
    <font>
      <sz val="8"/>
      <name val="ＭＳ Ｐゴシック"/>
      <family val="3"/>
      <charset val="128"/>
    </font>
    <font>
      <sz val="11"/>
      <color rgb="FFFF0000"/>
      <name val="ＭＳ Ｐゴシック"/>
      <family val="3"/>
      <charset val="128"/>
    </font>
    <font>
      <b/>
      <sz val="20"/>
      <color theme="1"/>
      <name val="ＭＳ Ｐゴシック"/>
      <family val="3"/>
      <charset val="128"/>
      <scheme val="minor"/>
    </font>
    <font>
      <sz val="18"/>
      <color rgb="FF000000"/>
      <name val="ＭＳ Ｐゴシック"/>
      <family val="3"/>
      <charset val="128"/>
    </font>
    <font>
      <sz val="12"/>
      <color rgb="FF000000"/>
      <name val="ＭＳ Ｐゴシック"/>
      <family val="3"/>
      <charset val="128"/>
    </font>
    <font>
      <sz val="36"/>
      <color theme="0"/>
      <name val="ＭＳ Ｐゴシック"/>
      <family val="3"/>
      <charset val="128"/>
    </font>
    <font>
      <b/>
      <sz val="16"/>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color rgb="FF9C0006"/>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1"/>
      <color indexed="8"/>
      <name val="ＭＳ Ｐゴシック"/>
      <family val="3"/>
      <charset val="128"/>
    </font>
    <font>
      <b/>
      <sz val="22"/>
      <color theme="0"/>
      <name val="ＭＳ Ｐゴシック"/>
      <family val="3"/>
      <charset val="128"/>
    </font>
    <font>
      <b/>
      <sz val="22"/>
      <color theme="0"/>
      <name val="ＭＳ Ｐゴシック"/>
      <family val="3"/>
      <charset val="128"/>
      <scheme val="minor"/>
    </font>
    <font>
      <sz val="11"/>
      <color rgb="FFFFFFFF"/>
      <name val="ＭＳ Ｐゴシック"/>
      <family val="3"/>
      <charset val="128"/>
    </font>
    <font>
      <sz val="9"/>
      <name val="ＭＳ Ｐゴシック"/>
      <family val="3"/>
      <charset val="128"/>
    </font>
    <font>
      <sz val="14"/>
      <color rgb="FFFF0000"/>
      <name val="ＭＳ Ｐゴシック"/>
      <family val="3"/>
      <charset val="128"/>
      <scheme val="minor"/>
    </font>
  </fonts>
  <fills count="15">
    <fill>
      <patternFill patternType="none"/>
    </fill>
    <fill>
      <patternFill patternType="gray125"/>
    </fill>
    <fill>
      <patternFill patternType="solid">
        <fgColor theme="8" tint="0.79998168889431442"/>
        <bgColor indexed="64"/>
      </patternFill>
    </fill>
    <fill>
      <patternFill patternType="mediumGray">
        <fgColor indexed="22"/>
      </patternFill>
    </fill>
    <fill>
      <patternFill patternType="solid">
        <fgColor indexed="22"/>
        <bgColor indexed="64"/>
      </patternFill>
    </fill>
    <fill>
      <patternFill patternType="solid">
        <fgColor rgb="FFC0C0C0"/>
        <bgColor indexed="64"/>
      </patternFill>
    </fill>
    <fill>
      <patternFill patternType="lightGray">
        <fgColor theme="0" tint="-0.34998626667073579"/>
        <bgColor rgb="FFFFFF00"/>
      </patternFill>
    </fill>
    <fill>
      <patternFill patternType="solid">
        <fgColor theme="4" tint="-0.249977111117893"/>
        <bgColor indexed="64"/>
      </patternFill>
    </fill>
    <fill>
      <patternFill patternType="solid">
        <fgColor theme="5" tint="0.59999389629810485"/>
        <bgColor indexed="64"/>
      </patternFill>
    </fill>
    <fill>
      <patternFill patternType="solid">
        <fgColor theme="1" tint="0.14996795556505021"/>
        <bgColor indexed="64"/>
      </patternFill>
    </fill>
    <fill>
      <patternFill patternType="solid">
        <fgColor theme="1" tint="0.14999847407452621"/>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8" tint="-0.249977111117893"/>
        <bgColor indexed="64"/>
      </patternFill>
    </fill>
  </fills>
  <borders count="10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indexed="64"/>
      </bottom>
      <diagonal/>
    </border>
    <border>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bottom/>
      <diagonal/>
    </border>
    <border>
      <left/>
      <right style="thick">
        <color indexed="64"/>
      </right>
      <top/>
      <bottom/>
      <diagonal/>
    </border>
    <border>
      <left/>
      <right style="thin">
        <color indexed="64"/>
      </right>
      <top/>
      <bottom/>
      <diagonal/>
    </border>
    <border>
      <left style="thin">
        <color indexed="64"/>
      </left>
      <right/>
      <top/>
      <bottom/>
      <diagonal/>
    </border>
    <border>
      <left/>
      <right/>
      <top/>
      <bottom style="hair">
        <color indexed="64"/>
      </bottom>
      <diagonal/>
    </border>
    <border>
      <left style="thick">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ck">
        <color indexed="64"/>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thick">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style="hair">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hair">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right style="thick">
        <color indexed="64"/>
      </right>
      <top/>
      <bottom style="hair">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style="medium">
        <color indexed="64"/>
      </left>
      <right/>
      <top/>
      <bottom style="hair">
        <color indexed="64"/>
      </bottom>
      <diagonal/>
    </border>
    <border>
      <left/>
      <right style="medium">
        <color indexed="64"/>
      </right>
      <top style="hair">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theme="0" tint="-0.499984740745262"/>
      </left>
      <right/>
      <top style="thin">
        <color theme="0" tint="-0.499984740745262"/>
      </top>
      <bottom style="thin">
        <color theme="0" tint="-0.499984740745262"/>
      </bottom>
      <diagonal/>
    </border>
    <border>
      <left style="thin">
        <color auto="1"/>
      </left>
      <right style="thin">
        <color auto="1"/>
      </right>
      <top style="thin">
        <color auto="1"/>
      </top>
      <bottom/>
      <diagonal/>
    </border>
    <border>
      <left style="medium">
        <color indexed="64"/>
      </left>
      <right/>
      <top style="hair">
        <color indexed="64"/>
      </top>
      <bottom/>
      <diagonal/>
    </border>
    <border>
      <left/>
      <right style="thick">
        <color indexed="64"/>
      </right>
      <top style="medium">
        <color indexed="64"/>
      </top>
      <bottom/>
      <diagonal/>
    </border>
    <border>
      <left/>
      <right style="thick">
        <color indexed="64"/>
      </right>
      <top/>
      <bottom style="medium">
        <color indexed="64"/>
      </bottom>
      <diagonal/>
    </border>
    <border>
      <left style="medium">
        <color auto="1"/>
      </left>
      <right style="medium">
        <color auto="1"/>
      </right>
      <top/>
      <bottom/>
      <diagonal/>
    </border>
    <border>
      <left style="medium">
        <color indexed="64"/>
      </left>
      <right style="medium">
        <color auto="1"/>
      </right>
      <top style="medium">
        <color indexed="64"/>
      </top>
      <bottom/>
      <diagonal/>
    </border>
    <border>
      <left style="medium">
        <color auto="1"/>
      </left>
      <right style="medium">
        <color auto="1"/>
      </right>
      <top/>
      <bottom style="medium">
        <color auto="1"/>
      </bottom>
      <diagonal/>
    </border>
    <border>
      <left/>
      <right style="thin">
        <color indexed="64"/>
      </right>
      <top style="thin">
        <color indexed="64"/>
      </top>
      <bottom style="thin">
        <color indexed="64"/>
      </bottom>
      <diagonal/>
    </border>
    <border>
      <left/>
      <right style="medium">
        <color indexed="64"/>
      </right>
      <top style="thick">
        <color indexed="64"/>
      </top>
      <bottom/>
      <diagonal/>
    </border>
  </borders>
  <cellStyleXfs count="13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0" fontId="32" fillId="0" borderId="0">
      <alignment vertical="center"/>
    </xf>
    <xf numFmtId="0" fontId="39" fillId="0" borderId="0">
      <alignment vertical="center"/>
    </xf>
  </cellStyleXfs>
  <cellXfs count="629">
    <xf numFmtId="0" fontId="0" fillId="0" borderId="0" xfId="0"/>
    <xf numFmtId="0" fontId="4" fillId="0" borderId="0" xfId="0" applyFont="1" applyProtection="1">
      <protection locked="0"/>
    </xf>
    <xf numFmtId="0" fontId="4" fillId="0" borderId="0" xfId="0" applyFont="1"/>
    <xf numFmtId="0" fontId="4" fillId="2" borderId="1" xfId="0" applyFont="1" applyFill="1" applyBorder="1"/>
    <xf numFmtId="0" fontId="4" fillId="0" borderId="1" xfId="0" applyFont="1" applyBorder="1" applyProtection="1">
      <protection locked="0"/>
    </xf>
    <xf numFmtId="0" fontId="4" fillId="0" borderId="1" xfId="0" applyFont="1" applyBorder="1"/>
    <xf numFmtId="0" fontId="5" fillId="0" borderId="0" xfId="125">
      <alignment vertical="center"/>
    </xf>
    <xf numFmtId="0" fontId="10" fillId="0" borderId="0" xfId="125" applyFont="1" applyAlignment="1">
      <alignment vertical="center" shrinkToFit="1"/>
    </xf>
    <xf numFmtId="0" fontId="6" fillId="0" borderId="2" xfId="125" applyFont="1" applyBorder="1" applyAlignment="1">
      <alignment vertical="center" shrinkToFit="1"/>
    </xf>
    <xf numFmtId="0" fontId="5" fillId="0" borderId="2" xfId="125" applyBorder="1">
      <alignment vertical="center"/>
    </xf>
    <xf numFmtId="177" fontId="11" fillId="0" borderId="0" xfId="125" applyNumberFormat="1" applyFont="1" applyAlignment="1">
      <alignment vertical="center" shrinkToFit="1"/>
    </xf>
    <xf numFmtId="0" fontId="12" fillId="0" borderId="0" xfId="125" applyFont="1">
      <alignment vertical="center"/>
    </xf>
    <xf numFmtId="0" fontId="5" fillId="4" borderId="10" xfId="125" applyFill="1" applyBorder="1">
      <alignment vertical="center"/>
    </xf>
    <xf numFmtId="0" fontId="5" fillId="3" borderId="22" xfId="125" applyFill="1" applyBorder="1">
      <alignment vertical="center"/>
    </xf>
    <xf numFmtId="0" fontId="5" fillId="3" borderId="23" xfId="125" applyFill="1" applyBorder="1">
      <alignment vertical="center"/>
    </xf>
    <xf numFmtId="0" fontId="5" fillId="3" borderId="29" xfId="125" applyFill="1" applyBorder="1">
      <alignment vertical="center"/>
    </xf>
    <xf numFmtId="0" fontId="5" fillId="3" borderId="30" xfId="125" applyFill="1" applyBorder="1">
      <alignment vertical="center"/>
    </xf>
    <xf numFmtId="0" fontId="5" fillId="0" borderId="33" xfId="125" applyBorder="1">
      <alignment vertical="center"/>
    </xf>
    <xf numFmtId="0" fontId="5" fillId="3" borderId="16" xfId="125" applyFill="1" applyBorder="1">
      <alignment vertical="center"/>
    </xf>
    <xf numFmtId="0" fontId="5" fillId="4" borderId="25" xfId="125" applyFill="1" applyBorder="1">
      <alignment vertical="center"/>
    </xf>
    <xf numFmtId="0" fontId="5" fillId="0" borderId="3" xfId="125" applyBorder="1">
      <alignment vertical="center"/>
    </xf>
    <xf numFmtId="0" fontId="5" fillId="0" borderId="33" xfId="125" applyBorder="1" applyAlignment="1">
      <alignment vertical="center" shrinkToFit="1"/>
    </xf>
    <xf numFmtId="0" fontId="5" fillId="0" borderId="0" xfId="125" applyAlignment="1">
      <alignment horizontal="left" vertical="center"/>
    </xf>
    <xf numFmtId="0" fontId="5" fillId="0" borderId="2" xfId="125" applyBorder="1" applyAlignment="1">
      <alignment horizontal="left" vertical="center"/>
    </xf>
    <xf numFmtId="0" fontId="5" fillId="0" borderId="2" xfId="125" applyBorder="1" applyAlignment="1">
      <alignment vertical="center" shrinkToFit="1"/>
    </xf>
    <xf numFmtId="0" fontId="0" fillId="0" borderId="1" xfId="0" applyBorder="1" applyProtection="1">
      <protection locked="0"/>
    </xf>
    <xf numFmtId="181" fontId="25" fillId="0" borderId="0" xfId="0" applyNumberFormat="1" applyFont="1" applyAlignment="1">
      <alignment horizontal="left"/>
    </xf>
    <xf numFmtId="182" fontId="0" fillId="0" borderId="0" xfId="0" applyNumberFormat="1" applyAlignment="1">
      <alignment horizontal="left"/>
    </xf>
    <xf numFmtId="0" fontId="4" fillId="2" borderId="98" xfId="0" applyFont="1" applyFill="1" applyBorder="1"/>
    <xf numFmtId="0" fontId="0" fillId="2" borderId="99" xfId="0" applyFill="1" applyBorder="1"/>
    <xf numFmtId="0" fontId="0" fillId="0" borderId="1" xfId="0" applyBorder="1"/>
    <xf numFmtId="0" fontId="19" fillId="0" borderId="0" xfId="125" applyFont="1" applyAlignment="1">
      <alignment horizontal="right" vertical="center" wrapText="1"/>
    </xf>
    <xf numFmtId="0" fontId="20" fillId="0" borderId="0" xfId="125" applyFont="1" applyAlignment="1">
      <alignment horizontal="center" vertical="center" shrinkToFit="1"/>
    </xf>
    <xf numFmtId="176" fontId="9" fillId="0" borderId="0" xfId="125" applyNumberFormat="1" applyFont="1" applyAlignment="1" applyProtection="1">
      <protection locked="0"/>
    </xf>
    <xf numFmtId="0" fontId="6" fillId="0" borderId="2" xfId="125" applyFont="1" applyBorder="1" applyAlignment="1" applyProtection="1">
      <alignment vertical="center" shrinkToFit="1"/>
      <protection locked="0"/>
    </xf>
    <xf numFmtId="0" fontId="5" fillId="0" borderId="2" xfId="125" applyBorder="1" applyProtection="1">
      <alignment vertical="center"/>
      <protection locked="0"/>
    </xf>
    <xf numFmtId="178" fontId="13" fillId="0" borderId="0" xfId="125" applyNumberFormat="1" applyFont="1" applyAlignment="1" applyProtection="1">
      <alignment vertical="top"/>
      <protection locked="0"/>
    </xf>
    <xf numFmtId="0" fontId="5" fillId="3" borderId="22" xfId="125" applyFill="1" applyBorder="1" applyProtection="1">
      <alignment vertical="center"/>
      <protection locked="0"/>
    </xf>
    <xf numFmtId="0" fontId="5" fillId="3" borderId="29" xfId="125" applyFill="1" applyBorder="1" applyProtection="1">
      <alignment vertical="center"/>
      <protection locked="0"/>
    </xf>
    <xf numFmtId="0" fontId="5" fillId="3" borderId="30" xfId="125" applyFill="1" applyBorder="1" applyProtection="1">
      <alignment vertical="center"/>
      <protection locked="0"/>
    </xf>
    <xf numFmtId="0" fontId="5" fillId="4" borderId="25" xfId="125" applyFill="1" applyBorder="1" applyProtection="1">
      <alignment vertical="center"/>
      <protection locked="0"/>
    </xf>
    <xf numFmtId="0" fontId="5" fillId="0" borderId="3" xfId="125" applyBorder="1" applyProtection="1">
      <alignment vertical="center"/>
      <protection locked="0"/>
    </xf>
    <xf numFmtId="0" fontId="5" fillId="0" borderId="33" xfId="125" applyBorder="1" applyAlignment="1" applyProtection="1">
      <alignment vertical="center" shrinkToFit="1"/>
      <protection locked="0"/>
    </xf>
    <xf numFmtId="0" fontId="5" fillId="0" borderId="2" xfId="125" applyBorder="1" applyAlignment="1" applyProtection="1">
      <alignment horizontal="left" vertical="center"/>
      <protection locked="0"/>
    </xf>
    <xf numFmtId="0" fontId="5" fillId="0" borderId="18" xfId="125" applyBorder="1">
      <alignment vertical="center"/>
    </xf>
    <xf numFmtId="0" fontId="5" fillId="0" borderId="101" xfId="125" applyBorder="1">
      <alignment vertical="center"/>
    </xf>
    <xf numFmtId="0" fontId="12" fillId="0" borderId="0" xfId="125" applyFont="1" applyProtection="1">
      <alignment vertical="center"/>
      <protection locked="0"/>
    </xf>
    <xf numFmtId="0" fontId="23" fillId="0" borderId="0" xfId="125" applyFont="1" applyProtection="1">
      <alignment vertical="center"/>
      <protection locked="0"/>
    </xf>
    <xf numFmtId="0" fontId="42" fillId="0" borderId="0" xfId="125" applyFont="1" applyProtection="1">
      <alignment vertical="center"/>
      <protection locked="0"/>
    </xf>
    <xf numFmtId="0" fontId="43" fillId="0" borderId="0" xfId="125" applyFont="1">
      <alignment vertical="center"/>
    </xf>
    <xf numFmtId="0" fontId="23" fillId="0" borderId="0" xfId="125" applyFont="1">
      <alignment vertical="center"/>
    </xf>
    <xf numFmtId="0" fontId="5" fillId="0" borderId="16" xfId="125" applyBorder="1" applyProtection="1">
      <alignment vertical="center"/>
      <protection locked="0"/>
    </xf>
    <xf numFmtId="177" fontId="11" fillId="0" borderId="0" xfId="125" applyNumberFormat="1" applyFont="1" applyAlignment="1" applyProtection="1">
      <alignment vertical="center" shrinkToFit="1"/>
      <protection locked="0"/>
    </xf>
    <xf numFmtId="0" fontId="24" fillId="0" borderId="0" xfId="125" applyFont="1" applyProtection="1">
      <alignment vertical="center"/>
      <protection locked="0"/>
    </xf>
    <xf numFmtId="0" fontId="12" fillId="0" borderId="58" xfId="125" applyFont="1" applyBorder="1" applyProtection="1">
      <alignment vertical="center"/>
      <protection locked="0"/>
    </xf>
    <xf numFmtId="0" fontId="12" fillId="0" borderId="5" xfId="125" applyFont="1" applyBorder="1" applyProtection="1">
      <alignment vertical="center"/>
      <protection locked="0"/>
    </xf>
    <xf numFmtId="14" fontId="28" fillId="0" borderId="2" xfId="125" applyNumberFormat="1" applyFont="1" applyBorder="1" applyAlignment="1" applyProtection="1">
      <alignment vertical="center" shrinkToFit="1"/>
      <protection locked="0"/>
    </xf>
    <xf numFmtId="0" fontId="19" fillId="0" borderId="0" xfId="125" applyFont="1" applyProtection="1">
      <alignment vertical="center"/>
      <protection locked="0"/>
    </xf>
    <xf numFmtId="0" fontId="5" fillId="0" borderId="107" xfId="125" applyBorder="1" applyProtection="1">
      <alignment vertical="center"/>
      <protection locked="0"/>
    </xf>
    <xf numFmtId="0" fontId="19" fillId="0" borderId="0" xfId="125" applyFont="1" applyAlignment="1" applyProtection="1">
      <alignment horizontal="left" vertical="center" wrapText="1"/>
      <protection locked="0"/>
    </xf>
    <xf numFmtId="0" fontId="5" fillId="0" borderId="58" xfId="125" applyBorder="1" applyProtection="1">
      <alignment vertical="center"/>
      <protection locked="0"/>
    </xf>
    <xf numFmtId="38" fontId="36" fillId="0" borderId="0" xfId="126" applyFont="1" applyFill="1" applyBorder="1" applyAlignment="1" applyProtection="1">
      <alignment horizontal="center" vertical="center" shrinkToFit="1"/>
      <protection locked="0"/>
    </xf>
    <xf numFmtId="0" fontId="5" fillId="0" borderId="0" xfId="125">
      <alignment vertical="center"/>
    </xf>
    <xf numFmtId="0" fontId="19" fillId="0" borderId="0" xfId="125" applyFont="1" applyAlignment="1" applyProtection="1">
      <alignment vertical="center" wrapText="1"/>
      <protection locked="0"/>
    </xf>
    <xf numFmtId="0" fontId="16" fillId="0" borderId="0" xfId="125" applyFont="1" applyAlignment="1" applyProtection="1">
      <alignment horizontal="center" vertical="center"/>
      <protection locked="0"/>
    </xf>
    <xf numFmtId="0" fontId="9" fillId="0" borderId="0" xfId="125" applyFont="1" applyAlignment="1" applyProtection="1">
      <alignment horizontal="center" vertical="center"/>
      <protection locked="0"/>
    </xf>
    <xf numFmtId="0" fontId="5" fillId="0" borderId="0" xfId="125" applyAlignment="1" applyProtection="1">
      <alignment horizontal="left" vertical="center"/>
      <protection locked="0"/>
    </xf>
    <xf numFmtId="0" fontId="5" fillId="0" borderId="2" xfId="125" applyBorder="1" applyAlignment="1" applyProtection="1">
      <alignment vertical="center" shrinkToFit="1"/>
      <protection locked="0"/>
    </xf>
    <xf numFmtId="0" fontId="5" fillId="3" borderId="16" xfId="125" applyFill="1" applyBorder="1" applyProtection="1">
      <alignment vertical="center"/>
      <protection locked="0"/>
    </xf>
    <xf numFmtId="0" fontId="5" fillId="0" borderId="33" xfId="125" applyBorder="1" applyProtection="1">
      <alignment vertical="center"/>
      <protection locked="0"/>
    </xf>
    <xf numFmtId="0" fontId="5" fillId="3" borderId="23" xfId="125" applyFill="1" applyBorder="1" applyProtection="1">
      <alignment vertical="center"/>
      <protection locked="0"/>
    </xf>
    <xf numFmtId="0" fontId="5" fillId="0" borderId="0" xfId="125" applyProtection="1">
      <alignment vertical="center"/>
      <protection locked="0"/>
    </xf>
    <xf numFmtId="0" fontId="5" fillId="4" borderId="10" xfId="125" applyFill="1" applyBorder="1" applyProtection="1">
      <alignment vertical="center"/>
      <protection locked="0"/>
    </xf>
    <xf numFmtId="0" fontId="5" fillId="0" borderId="5" xfId="125" applyBorder="1" applyProtection="1">
      <alignment vertical="center"/>
      <protection locked="0"/>
    </xf>
    <xf numFmtId="0" fontId="36" fillId="0" borderId="12" xfId="125" applyFont="1" applyBorder="1" applyAlignment="1" applyProtection="1">
      <alignment horizontal="left" vertical="center"/>
      <protection locked="0"/>
    </xf>
    <xf numFmtId="0" fontId="36" fillId="0" borderId="15" xfId="125" applyFont="1" applyBorder="1" applyAlignment="1" applyProtection="1">
      <alignment horizontal="left" vertical="center"/>
      <protection locked="0"/>
    </xf>
    <xf numFmtId="0" fontId="36" fillId="0" borderId="16" xfId="125" applyFont="1" applyBorder="1" applyAlignment="1" applyProtection="1">
      <alignment horizontal="left" vertical="center"/>
      <protection locked="0"/>
    </xf>
    <xf numFmtId="0" fontId="19" fillId="0" borderId="0" xfId="125" applyFont="1" applyAlignment="1" applyProtection="1">
      <alignment horizontal="center" vertical="center" wrapText="1"/>
      <protection locked="0"/>
    </xf>
    <xf numFmtId="0" fontId="19" fillId="0" borderId="0" xfId="125" applyFont="1" applyAlignment="1" applyProtection="1">
      <alignment horizontal="right" vertical="center" wrapText="1"/>
      <protection locked="0"/>
    </xf>
    <xf numFmtId="0" fontId="5" fillId="0" borderId="60" xfId="125" applyBorder="1" applyProtection="1">
      <alignment vertical="center"/>
      <protection locked="0"/>
    </xf>
    <xf numFmtId="0" fontId="5" fillId="0" borderId="61" xfId="125" applyBorder="1" applyProtection="1">
      <alignment vertical="center"/>
      <protection locked="0"/>
    </xf>
    <xf numFmtId="0" fontId="5" fillId="0" borderId="62" xfId="125" applyBorder="1" applyProtection="1">
      <alignment vertical="center"/>
      <protection locked="0"/>
    </xf>
    <xf numFmtId="0" fontId="0" fillId="2" borderId="97" xfId="0" applyFill="1" applyBorder="1" applyAlignment="1">
      <alignment horizontal="center"/>
    </xf>
    <xf numFmtId="0" fontId="4" fillId="2" borderId="97" xfId="0" applyFont="1" applyFill="1" applyBorder="1" applyAlignment="1">
      <alignment horizontal="center"/>
    </xf>
    <xf numFmtId="0" fontId="4" fillId="2" borderId="1" xfId="0" applyFont="1" applyFill="1" applyBorder="1" applyAlignment="1">
      <alignment horizontal="center"/>
    </xf>
    <xf numFmtId="0" fontId="4" fillId="0" borderId="1" xfId="0" applyFont="1" applyBorder="1" applyAlignment="1">
      <alignment horizontal="center"/>
    </xf>
    <xf numFmtId="0" fontId="5" fillId="3" borderId="15" xfId="125" applyFill="1" applyBorder="1" applyAlignment="1">
      <alignment vertical="top"/>
    </xf>
    <xf numFmtId="0" fontId="5" fillId="3" borderId="16" xfId="125" applyFill="1" applyBorder="1" applyAlignment="1">
      <alignment vertical="top"/>
    </xf>
    <xf numFmtId="0" fontId="5" fillId="3" borderId="3" xfId="125" applyFill="1" applyBorder="1" applyAlignment="1">
      <alignment vertical="top"/>
    </xf>
    <xf numFmtId="0" fontId="5" fillId="3" borderId="28" xfId="125" applyFill="1" applyBorder="1" applyAlignment="1">
      <alignment vertical="top"/>
    </xf>
    <xf numFmtId="0" fontId="5" fillId="3" borderId="43" xfId="125" applyFill="1" applyBorder="1">
      <alignment vertical="center"/>
    </xf>
    <xf numFmtId="0" fontId="5" fillId="3" borderId="23" xfId="125" applyFill="1" applyBorder="1">
      <alignment vertical="center"/>
    </xf>
    <xf numFmtId="0" fontId="5" fillId="3" borderId="24" xfId="125" applyFill="1" applyBorder="1">
      <alignment vertical="center"/>
    </xf>
    <xf numFmtId="38" fontId="18" fillId="3" borderId="46" xfId="126" applyFont="1" applyFill="1" applyBorder="1" applyAlignment="1">
      <alignment horizontal="center" vertical="center"/>
    </xf>
    <xf numFmtId="38" fontId="18" fillId="3" borderId="3" xfId="126" applyFont="1" applyFill="1" applyBorder="1" applyAlignment="1">
      <alignment horizontal="center" vertical="center"/>
    </xf>
    <xf numFmtId="38" fontId="18" fillId="3" borderId="47" xfId="126" applyFont="1" applyFill="1" applyBorder="1" applyAlignment="1">
      <alignment horizontal="center" vertical="center"/>
    </xf>
    <xf numFmtId="0" fontId="5" fillId="0" borderId="2" xfId="125" applyBorder="1" applyAlignment="1">
      <alignment vertical="center" shrinkToFit="1"/>
    </xf>
    <xf numFmtId="0" fontId="15" fillId="3" borderId="25" xfId="125" applyFont="1" applyFill="1" applyBorder="1" applyAlignment="1">
      <alignment vertical="center" shrinkToFit="1"/>
    </xf>
    <xf numFmtId="0" fontId="5" fillId="0" borderId="3" xfId="125" applyBorder="1">
      <alignment vertical="center"/>
    </xf>
    <xf numFmtId="0" fontId="5" fillId="0" borderId="28" xfId="125" applyBorder="1">
      <alignment vertical="center"/>
    </xf>
    <xf numFmtId="0" fontId="15" fillId="3" borderId="38" xfId="125" applyFont="1" applyFill="1" applyBorder="1" applyAlignment="1">
      <alignment vertical="center" shrinkToFit="1"/>
    </xf>
    <xf numFmtId="0" fontId="15" fillId="3" borderId="0" xfId="125" applyFont="1" applyFill="1" applyAlignment="1">
      <alignment vertical="center" shrinkToFit="1"/>
    </xf>
    <xf numFmtId="0" fontId="15" fillId="3" borderId="19" xfId="125" applyFont="1" applyFill="1" applyBorder="1" applyAlignment="1">
      <alignment vertical="center" shrinkToFit="1"/>
    </xf>
    <xf numFmtId="0" fontId="15" fillId="3" borderId="42" xfId="125" applyFont="1" applyFill="1" applyBorder="1" applyAlignment="1">
      <alignment vertical="center" shrinkToFit="1"/>
    </xf>
    <xf numFmtId="0" fontId="15" fillId="3" borderId="21" xfId="125" applyFont="1" applyFill="1" applyBorder="1" applyAlignment="1">
      <alignment vertical="center" shrinkToFit="1"/>
    </xf>
    <xf numFmtId="0" fontId="15" fillId="3" borderId="30" xfId="125" applyFont="1" applyFill="1" applyBorder="1" applyAlignment="1">
      <alignment vertical="center" shrinkToFit="1"/>
    </xf>
    <xf numFmtId="0" fontId="14" fillId="3" borderId="20" xfId="125" applyFont="1" applyFill="1" applyBorder="1" applyAlignment="1">
      <alignment horizontal="center" vertical="top" wrapText="1" shrinkToFit="1"/>
    </xf>
    <xf numFmtId="0" fontId="14" fillId="3" borderId="0" xfId="125" applyFont="1" applyFill="1" applyAlignment="1">
      <alignment horizontal="center" vertical="top" wrapText="1" shrinkToFit="1"/>
    </xf>
    <xf numFmtId="0" fontId="14" fillId="3" borderId="19" xfId="125" applyFont="1" applyFill="1" applyBorder="1" applyAlignment="1">
      <alignment horizontal="center" vertical="top" wrapText="1" shrinkToFit="1"/>
    </xf>
    <xf numFmtId="0" fontId="14" fillId="3" borderId="25" xfId="125" applyFont="1" applyFill="1" applyBorder="1" applyAlignment="1">
      <alignment horizontal="center" vertical="top" wrapText="1" shrinkToFit="1"/>
    </xf>
    <xf numFmtId="0" fontId="14" fillId="3" borderId="3" xfId="125" applyFont="1" applyFill="1" applyBorder="1" applyAlignment="1">
      <alignment horizontal="center" vertical="top" wrapText="1" shrinkToFit="1"/>
    </xf>
    <xf numFmtId="0" fontId="14" fillId="3" borderId="28" xfId="125" applyFont="1" applyFill="1" applyBorder="1" applyAlignment="1">
      <alignment horizontal="center" vertical="top" wrapText="1" shrinkToFit="1"/>
    </xf>
    <xf numFmtId="0" fontId="5" fillId="0" borderId="17" xfId="125" applyBorder="1" applyAlignment="1">
      <alignment horizontal="left" vertical="center"/>
    </xf>
    <xf numFmtId="0" fontId="5" fillId="0" borderId="0" xfId="125" applyAlignment="1">
      <alignment horizontal="left" vertical="center"/>
    </xf>
    <xf numFmtId="0" fontId="5" fillId="0" borderId="19" xfId="125" applyBorder="1" applyAlignment="1">
      <alignment horizontal="left" vertical="center"/>
    </xf>
    <xf numFmtId="38" fontId="6" fillId="0" borderId="20" xfId="126" applyFont="1" applyBorder="1" applyAlignment="1">
      <alignment horizontal="center" vertical="center" shrinkToFit="1"/>
    </xf>
    <xf numFmtId="38" fontId="6" fillId="0" borderId="0" xfId="126" applyFont="1" applyAlignment="1">
      <alignment horizontal="center" vertical="center" shrinkToFit="1"/>
    </xf>
    <xf numFmtId="38" fontId="6" fillId="0" borderId="45" xfId="126" applyFont="1" applyBorder="1" applyAlignment="1">
      <alignment horizontal="center" vertical="center" shrinkToFit="1"/>
    </xf>
    <xf numFmtId="38" fontId="6" fillId="0" borderId="2" xfId="126" applyFont="1" applyBorder="1" applyAlignment="1">
      <alignment horizontal="center" vertical="center" shrinkToFit="1"/>
    </xf>
    <xf numFmtId="0" fontId="5" fillId="0" borderId="12" xfId="125" applyBorder="1">
      <alignment vertical="center"/>
    </xf>
    <xf numFmtId="0" fontId="5" fillId="0" borderId="15" xfId="125" applyBorder="1">
      <alignment vertical="center"/>
    </xf>
    <xf numFmtId="0" fontId="5" fillId="0" borderId="41" xfId="125" applyBorder="1">
      <alignment vertical="center"/>
    </xf>
    <xf numFmtId="179" fontId="15" fillId="3" borderId="17" xfId="125" applyNumberFormat="1" applyFont="1" applyFill="1" applyBorder="1" applyAlignment="1">
      <alignment horizontal="center" vertical="center" shrinkToFit="1"/>
    </xf>
    <xf numFmtId="179" fontId="15" fillId="3" borderId="0" xfId="125" applyNumberFormat="1" applyFont="1" applyFill="1" applyAlignment="1">
      <alignment horizontal="center" vertical="center" shrinkToFit="1"/>
    </xf>
    <xf numFmtId="179" fontId="15" fillId="3" borderId="37" xfId="125" applyNumberFormat="1" applyFont="1" applyFill="1" applyBorder="1" applyAlignment="1">
      <alignment horizontal="center" vertical="center" shrinkToFit="1"/>
    </xf>
    <xf numFmtId="179" fontId="15" fillId="3" borderId="46" xfId="125" applyNumberFormat="1" applyFont="1" applyFill="1" applyBorder="1" applyAlignment="1">
      <alignment horizontal="center" vertical="center" shrinkToFit="1"/>
    </xf>
    <xf numFmtId="179" fontId="15" fillId="3" borderId="3" xfId="125" applyNumberFormat="1" applyFont="1" applyFill="1" applyBorder="1" applyAlignment="1">
      <alignment horizontal="center" vertical="center" shrinkToFit="1"/>
    </xf>
    <xf numFmtId="179" fontId="15" fillId="3" borderId="26" xfId="125" applyNumberFormat="1" applyFont="1" applyFill="1" applyBorder="1" applyAlignment="1">
      <alignment horizontal="center" vertical="center" shrinkToFit="1"/>
    </xf>
    <xf numFmtId="0" fontId="15" fillId="3" borderId="38" xfId="125" applyFont="1" applyFill="1" applyBorder="1" applyAlignment="1">
      <alignment horizontal="center" vertical="center" shrinkToFit="1"/>
    </xf>
    <xf numFmtId="0" fontId="15" fillId="3" borderId="0" xfId="125" applyFont="1" applyFill="1" applyAlignment="1">
      <alignment horizontal="center" vertical="center" shrinkToFit="1"/>
    </xf>
    <xf numFmtId="0" fontId="15" fillId="3" borderId="19" xfId="125" applyFont="1" applyFill="1" applyBorder="1" applyAlignment="1">
      <alignment horizontal="center" vertical="center" shrinkToFit="1"/>
    </xf>
    <xf numFmtId="0" fontId="15" fillId="3" borderId="27" xfId="125" applyFont="1" applyFill="1" applyBorder="1" applyAlignment="1">
      <alignment horizontal="center" vertical="center" shrinkToFit="1"/>
    </xf>
    <xf numFmtId="0" fontId="15" fillId="3" borderId="3" xfId="125" applyFont="1" applyFill="1" applyBorder="1" applyAlignment="1">
      <alignment horizontal="center" vertical="center" shrinkToFit="1"/>
    </xf>
    <xf numFmtId="0" fontId="15" fillId="3" borderId="28" xfId="125" applyFont="1" applyFill="1" applyBorder="1" applyAlignment="1">
      <alignment horizontal="center" vertical="center" shrinkToFit="1"/>
    </xf>
    <xf numFmtId="0" fontId="15" fillId="0" borderId="17" xfId="125" applyFont="1" applyBorder="1" applyAlignment="1">
      <alignment horizontal="left" vertical="center" shrinkToFit="1"/>
    </xf>
    <xf numFmtId="0" fontId="15" fillId="0" borderId="0" xfId="125" applyFont="1" applyAlignment="1">
      <alignment horizontal="left" vertical="center" shrinkToFit="1"/>
    </xf>
    <xf numFmtId="0" fontId="15" fillId="0" borderId="19" xfId="125" applyFont="1" applyBorder="1" applyAlignment="1">
      <alignment horizontal="left" vertical="center" shrinkToFit="1"/>
    </xf>
    <xf numFmtId="0" fontId="15" fillId="0" borderId="39" xfId="125" applyFont="1" applyBorder="1" applyAlignment="1">
      <alignment horizontal="left" vertical="center" shrinkToFit="1"/>
    </xf>
    <xf numFmtId="0" fontId="15" fillId="0" borderId="2" xfId="125" applyFont="1" applyBorder="1" applyAlignment="1">
      <alignment horizontal="left" vertical="center" shrinkToFit="1"/>
    </xf>
    <xf numFmtId="0" fontId="15" fillId="0" borderId="44" xfId="125" applyFont="1" applyBorder="1" applyAlignment="1">
      <alignment horizontal="left" vertical="center" shrinkToFit="1"/>
    </xf>
    <xf numFmtId="38" fontId="5" fillId="3" borderId="4" xfId="126" applyFill="1" applyBorder="1">
      <alignment vertical="center"/>
    </xf>
    <xf numFmtId="38" fontId="5" fillId="3" borderId="5" xfId="126" applyFill="1" applyBorder="1">
      <alignment vertical="center"/>
    </xf>
    <xf numFmtId="38" fontId="5" fillId="3" borderId="6" xfId="126" applyFill="1" applyBorder="1">
      <alignment vertical="center"/>
    </xf>
    <xf numFmtId="0" fontId="5" fillId="4" borderId="3" xfId="125" applyFill="1" applyBorder="1">
      <alignment vertical="center"/>
    </xf>
    <xf numFmtId="0" fontId="5" fillId="3" borderId="22" xfId="125" applyFill="1" applyBorder="1" applyAlignment="1">
      <alignment horizontal="center" vertical="center"/>
    </xf>
    <xf numFmtId="0" fontId="5" fillId="3" borderId="23" xfId="125" applyFill="1" applyBorder="1" applyAlignment="1">
      <alignment horizontal="center" vertical="center"/>
    </xf>
    <xf numFmtId="0" fontId="5" fillId="3" borderId="35" xfId="125" applyFill="1" applyBorder="1" applyAlignment="1">
      <alignment horizontal="center" vertical="center"/>
    </xf>
    <xf numFmtId="0" fontId="5" fillId="3" borderId="36" xfId="125" applyFill="1" applyBorder="1" applyAlignment="1">
      <alignment horizontal="center" vertical="center"/>
    </xf>
    <xf numFmtId="0" fontId="5" fillId="3" borderId="24" xfId="125" applyFill="1" applyBorder="1" applyAlignment="1">
      <alignment horizontal="center" vertical="center"/>
    </xf>
    <xf numFmtId="0" fontId="5" fillId="3" borderId="38" xfId="125" applyFill="1" applyBorder="1">
      <alignment vertical="center"/>
    </xf>
    <xf numFmtId="0" fontId="5" fillId="3" borderId="0" xfId="125" applyFill="1">
      <alignment vertical="center"/>
    </xf>
    <xf numFmtId="0" fontId="5" fillId="3" borderId="37" xfId="125" applyFill="1" applyBorder="1">
      <alignment vertical="center"/>
    </xf>
    <xf numFmtId="0" fontId="5" fillId="3" borderId="27" xfId="125" applyFill="1" applyBorder="1">
      <alignment vertical="center"/>
    </xf>
    <xf numFmtId="0" fontId="5" fillId="3" borderId="3" xfId="125" applyFill="1" applyBorder="1">
      <alignment vertical="center"/>
    </xf>
    <xf numFmtId="0" fontId="5" fillId="3" borderId="26" xfId="125" applyFill="1" applyBorder="1">
      <alignment vertical="center"/>
    </xf>
    <xf numFmtId="0" fontId="5" fillId="3" borderId="12" xfId="125" applyFill="1" applyBorder="1" applyAlignment="1">
      <alignment vertical="top"/>
    </xf>
    <xf numFmtId="0" fontId="5" fillId="3" borderId="25" xfId="125" applyFill="1" applyBorder="1" applyAlignment="1">
      <alignment vertical="top"/>
    </xf>
    <xf numFmtId="0" fontId="5" fillId="3" borderId="14" xfId="125" applyFill="1" applyBorder="1">
      <alignment vertical="center"/>
    </xf>
    <xf numFmtId="0" fontId="5" fillId="3" borderId="15" xfId="125" applyFill="1" applyBorder="1">
      <alignment vertical="center"/>
    </xf>
    <xf numFmtId="0" fontId="5" fillId="3" borderId="16" xfId="125" applyFill="1" applyBorder="1">
      <alignment vertical="center"/>
    </xf>
    <xf numFmtId="0" fontId="5" fillId="3" borderId="12" xfId="125" applyFill="1" applyBorder="1">
      <alignment vertical="center"/>
    </xf>
    <xf numFmtId="0" fontId="5" fillId="0" borderId="32" xfId="125" applyBorder="1" applyAlignment="1">
      <alignment horizontal="center" vertical="center"/>
    </xf>
    <xf numFmtId="0" fontId="5" fillId="0" borderId="33" xfId="125" applyBorder="1" applyAlignment="1">
      <alignment horizontal="center" vertical="center"/>
    </xf>
    <xf numFmtId="49" fontId="14" fillId="0" borderId="33" xfId="125" applyNumberFormat="1" applyFont="1" applyBorder="1" applyAlignment="1">
      <alignment horizontal="center" vertical="center" shrinkToFit="1"/>
    </xf>
    <xf numFmtId="0" fontId="5" fillId="0" borderId="33" xfId="125" applyBorder="1" applyAlignment="1">
      <alignment horizontal="right" vertical="center"/>
    </xf>
    <xf numFmtId="0" fontId="14" fillId="0" borderId="33" xfId="125" applyFont="1" applyBorder="1" applyAlignment="1">
      <alignment horizontal="center" vertical="center" shrinkToFit="1"/>
    </xf>
    <xf numFmtId="0" fontId="5" fillId="0" borderId="33" xfId="125" applyBorder="1">
      <alignment vertical="center"/>
    </xf>
    <xf numFmtId="0" fontId="5" fillId="0" borderId="34" xfId="125" applyBorder="1">
      <alignment vertical="center"/>
    </xf>
    <xf numFmtId="0" fontId="5" fillId="0" borderId="20" xfId="125" applyBorder="1">
      <alignment vertical="center"/>
    </xf>
    <xf numFmtId="0" fontId="5" fillId="0" borderId="0" xfId="125">
      <alignment vertical="center"/>
    </xf>
    <xf numFmtId="49" fontId="14" fillId="0" borderId="31" xfId="125" applyNumberFormat="1" applyFont="1" applyBorder="1" applyAlignment="1">
      <alignment horizontal="center" vertical="center" shrinkToFit="1"/>
    </xf>
    <xf numFmtId="0" fontId="5" fillId="3" borderId="21" xfId="125" applyFill="1" applyBorder="1">
      <alignment vertical="center"/>
    </xf>
    <xf numFmtId="0" fontId="14" fillId="3" borderId="21" xfId="125" applyFont="1" applyFill="1" applyBorder="1" applyAlignment="1">
      <alignment horizontal="center" vertical="center" shrinkToFit="1"/>
    </xf>
    <xf numFmtId="0" fontId="14" fillId="3" borderId="12" xfId="125" applyFont="1" applyFill="1" applyBorder="1" applyAlignment="1">
      <alignment horizontal="center" vertical="center"/>
    </xf>
    <xf numFmtId="0" fontId="14" fillId="3" borderId="13" xfId="125" applyFont="1" applyFill="1" applyBorder="1" applyAlignment="1">
      <alignment horizontal="center" vertical="center"/>
    </xf>
    <xf numFmtId="0" fontId="14" fillId="3" borderId="20" xfId="125" applyFont="1" applyFill="1" applyBorder="1" applyAlignment="1">
      <alignment horizontal="center" vertical="center"/>
    </xf>
    <xf numFmtId="0" fontId="14" fillId="3" borderId="37" xfId="125" applyFont="1" applyFill="1" applyBorder="1" applyAlignment="1">
      <alignment horizontal="center" vertical="center"/>
    </xf>
    <xf numFmtId="0" fontId="14" fillId="3" borderId="25" xfId="125" applyFont="1" applyFill="1" applyBorder="1" applyAlignment="1">
      <alignment horizontal="center" vertical="center"/>
    </xf>
    <xf numFmtId="0" fontId="14" fillId="3" borderId="26" xfId="125" applyFont="1" applyFill="1" applyBorder="1" applyAlignment="1">
      <alignment horizontal="center" vertical="center"/>
    </xf>
    <xf numFmtId="0" fontId="5" fillId="3" borderId="13" xfId="125" applyFill="1" applyBorder="1">
      <alignment vertical="center"/>
    </xf>
    <xf numFmtId="0" fontId="5" fillId="3" borderId="12" xfId="125" applyFill="1" applyBorder="1" applyAlignment="1">
      <alignment horizontal="center" vertical="center"/>
    </xf>
    <xf numFmtId="0" fontId="5" fillId="3" borderId="15" xfId="125" applyFill="1" applyBorder="1" applyAlignment="1">
      <alignment horizontal="center" vertical="center"/>
    </xf>
    <xf numFmtId="0" fontId="5" fillId="3" borderId="25" xfId="125" applyFill="1" applyBorder="1" applyAlignment="1">
      <alignment horizontal="center" vertical="center"/>
    </xf>
    <xf numFmtId="0" fontId="5" fillId="3" borderId="3" xfId="125" applyFill="1" applyBorder="1" applyAlignment="1">
      <alignment horizontal="center" vertical="center"/>
    </xf>
    <xf numFmtId="49" fontId="16" fillId="3" borderId="15" xfId="125" applyNumberFormat="1" applyFont="1" applyFill="1" applyBorder="1" applyAlignment="1">
      <alignment horizontal="center" vertical="center" shrinkToFit="1"/>
    </xf>
    <xf numFmtId="49" fontId="16" fillId="3" borderId="3" xfId="125" applyNumberFormat="1" applyFont="1" applyFill="1" applyBorder="1" applyAlignment="1">
      <alignment horizontal="center" vertical="center" shrinkToFit="1"/>
    </xf>
    <xf numFmtId="0" fontId="5" fillId="3" borderId="16" xfId="125" applyFill="1" applyBorder="1" applyAlignment="1">
      <alignment horizontal="center" vertical="center"/>
    </xf>
    <xf numFmtId="0" fontId="5" fillId="3" borderId="28" xfId="125" applyFill="1" applyBorder="1" applyAlignment="1">
      <alignment horizontal="center" vertical="center"/>
    </xf>
    <xf numFmtId="179" fontId="6" fillId="0" borderId="17" xfId="125" applyNumberFormat="1" applyFont="1" applyBorder="1" applyAlignment="1">
      <alignment horizontal="center" vertical="center" shrinkToFit="1"/>
    </xf>
    <xf numFmtId="179" fontId="6" fillId="0" borderId="0" xfId="125" applyNumberFormat="1" applyFont="1" applyAlignment="1">
      <alignment horizontal="center" vertical="center" shrinkToFit="1"/>
    </xf>
    <xf numFmtId="179" fontId="6" fillId="0" borderId="18" xfId="125" applyNumberFormat="1" applyFont="1" applyBorder="1" applyAlignment="1">
      <alignment horizontal="center" vertical="center" shrinkToFit="1"/>
    </xf>
    <xf numFmtId="179" fontId="6" fillId="0" borderId="39" xfId="125" applyNumberFormat="1" applyFont="1" applyBorder="1" applyAlignment="1">
      <alignment horizontal="center" vertical="center" shrinkToFit="1"/>
    </xf>
    <xf numFmtId="179" fontId="6" fillId="0" borderId="2" xfId="125" applyNumberFormat="1" applyFont="1" applyBorder="1" applyAlignment="1">
      <alignment horizontal="center" vertical="center" shrinkToFit="1"/>
    </xf>
    <xf numFmtId="179" fontId="6" fillId="0" borderId="40" xfId="125" applyNumberFormat="1" applyFont="1" applyBorder="1" applyAlignment="1">
      <alignment horizontal="center" vertical="center" shrinkToFit="1"/>
    </xf>
    <xf numFmtId="0" fontId="15" fillId="0" borderId="29" xfId="125" applyFont="1" applyBorder="1" applyAlignment="1">
      <alignment horizontal="left" vertical="center" shrinkToFit="1"/>
    </xf>
    <xf numFmtId="0" fontId="15" fillId="0" borderId="21" xfId="125" applyFont="1" applyBorder="1" applyAlignment="1">
      <alignment horizontal="left" vertical="center" shrinkToFit="1"/>
    </xf>
    <xf numFmtId="0" fontId="15" fillId="0" borderId="30" xfId="125" applyFont="1" applyBorder="1" applyAlignment="1">
      <alignment horizontal="left" vertical="center" shrinkToFit="1"/>
    </xf>
    <xf numFmtId="0" fontId="17" fillId="0" borderId="20" xfId="125" applyFont="1" applyBorder="1" applyAlignment="1">
      <alignment horizontal="center" vertical="center" shrinkToFit="1"/>
    </xf>
    <xf numFmtId="0" fontId="17" fillId="0" borderId="0" xfId="125" applyFont="1" applyAlignment="1">
      <alignment horizontal="center" vertical="center" shrinkToFit="1"/>
    </xf>
    <xf numFmtId="0" fontId="17" fillId="0" borderId="19" xfId="125" applyFont="1" applyBorder="1" applyAlignment="1">
      <alignment horizontal="center" vertical="center" shrinkToFit="1"/>
    </xf>
    <xf numFmtId="0" fontId="17" fillId="0" borderId="25" xfId="125" applyFont="1" applyBorder="1" applyAlignment="1">
      <alignment horizontal="center" vertical="center" shrinkToFit="1"/>
    </xf>
    <xf numFmtId="0" fontId="17" fillId="0" borderId="3" xfId="125" applyFont="1" applyBorder="1" applyAlignment="1">
      <alignment horizontal="center" vertical="center" shrinkToFit="1"/>
    </xf>
    <xf numFmtId="0" fontId="17" fillId="0" borderId="28" xfId="125" applyFont="1" applyBorder="1" applyAlignment="1">
      <alignment horizontal="center" vertical="center" shrinkToFit="1"/>
    </xf>
    <xf numFmtId="0" fontId="16" fillId="0" borderId="20" xfId="125" applyFont="1" applyBorder="1" applyAlignment="1">
      <alignment horizontal="center" vertical="center" shrinkToFit="1"/>
    </xf>
    <xf numFmtId="0" fontId="16" fillId="0" borderId="0" xfId="125" applyFont="1" applyAlignment="1">
      <alignment horizontal="center" vertical="center" shrinkToFit="1"/>
    </xf>
    <xf numFmtId="0" fontId="16" fillId="0" borderId="19" xfId="125" applyFont="1" applyBorder="1" applyAlignment="1">
      <alignment horizontal="center" vertical="center" shrinkToFit="1"/>
    </xf>
    <xf numFmtId="0" fontId="16" fillId="0" borderId="25" xfId="125" applyFont="1" applyBorder="1" applyAlignment="1">
      <alignment horizontal="center" vertical="center" shrinkToFit="1"/>
    </xf>
    <xf numFmtId="0" fontId="16" fillId="0" borderId="3" xfId="125" applyFont="1" applyBorder="1" applyAlignment="1">
      <alignment horizontal="center" vertical="center" shrinkToFit="1"/>
    </xf>
    <xf numFmtId="0" fontId="16" fillId="0" borderId="28" xfId="125" applyFont="1" applyBorder="1" applyAlignment="1">
      <alignment horizontal="center" vertical="center" shrinkToFit="1"/>
    </xf>
    <xf numFmtId="49" fontId="14" fillId="0" borderId="21" xfId="125" applyNumberFormat="1" applyFont="1" applyBorder="1" applyAlignment="1">
      <alignment horizontal="center" vertical="center" shrinkToFit="1"/>
    </xf>
    <xf numFmtId="0" fontId="5" fillId="3" borderId="9" xfId="125" applyFill="1" applyBorder="1">
      <alignment vertical="center"/>
    </xf>
    <xf numFmtId="0" fontId="5" fillId="3" borderId="10" xfId="125" applyFill="1" applyBorder="1">
      <alignment vertical="center"/>
    </xf>
    <xf numFmtId="0" fontId="5" fillId="4" borderId="10" xfId="125" applyFill="1" applyBorder="1">
      <alignment vertical="center"/>
    </xf>
    <xf numFmtId="0" fontId="5" fillId="4" borderId="11" xfId="125" applyFill="1" applyBorder="1">
      <alignment vertical="center"/>
    </xf>
    <xf numFmtId="0" fontId="14" fillId="3" borderId="15" xfId="125" applyFont="1" applyFill="1" applyBorder="1" applyAlignment="1">
      <alignment horizontal="center" vertical="center" shrinkToFit="1"/>
    </xf>
    <xf numFmtId="0" fontId="14" fillId="3" borderId="3" xfId="125" applyFont="1" applyFill="1" applyBorder="1" applyAlignment="1">
      <alignment horizontal="center" vertical="center" shrinkToFit="1"/>
    </xf>
    <xf numFmtId="0" fontId="15" fillId="3" borderId="15" xfId="125" applyFont="1" applyFill="1" applyBorder="1" applyAlignment="1">
      <alignment vertical="center" shrinkToFit="1"/>
    </xf>
    <xf numFmtId="0" fontId="15" fillId="3" borderId="16" xfId="125" applyFont="1" applyFill="1" applyBorder="1" applyAlignment="1">
      <alignment vertical="center" shrinkToFit="1"/>
    </xf>
    <xf numFmtId="0" fontId="15" fillId="3" borderId="3" xfId="125" applyFont="1" applyFill="1" applyBorder="1" applyAlignment="1">
      <alignment vertical="center" shrinkToFit="1"/>
    </xf>
    <xf numFmtId="0" fontId="15" fillId="3" borderId="28" xfId="125" applyFont="1" applyFill="1" applyBorder="1" applyAlignment="1">
      <alignment vertical="center" shrinkToFit="1"/>
    </xf>
    <xf numFmtId="0" fontId="10" fillId="0" borderId="57" xfId="125" applyFont="1" applyBorder="1" applyAlignment="1">
      <alignment horizontal="center" vertical="center"/>
    </xf>
    <xf numFmtId="0" fontId="10" fillId="0" borderId="58" xfId="125" applyFont="1" applyBorder="1" applyAlignment="1">
      <alignment horizontal="center" vertical="center"/>
    </xf>
    <xf numFmtId="0" fontId="10" fillId="0" borderId="70" xfId="125" applyFont="1" applyBorder="1" applyAlignment="1">
      <alignment horizontal="center" vertical="center"/>
    </xf>
    <xf numFmtId="0" fontId="10" fillId="0" borderId="60" xfId="125" applyFont="1" applyBorder="1" applyAlignment="1">
      <alignment horizontal="center" vertical="center"/>
    </xf>
    <xf numFmtId="0" fontId="10" fillId="0" borderId="0" xfId="125" applyFont="1" applyAlignment="1">
      <alignment horizontal="center" vertical="center"/>
    </xf>
    <xf numFmtId="0" fontId="10" fillId="0" borderId="59" xfId="125" applyFont="1" applyBorder="1" applyAlignment="1">
      <alignment horizontal="center" vertical="center"/>
    </xf>
    <xf numFmtId="0" fontId="10" fillId="0" borderId="61" xfId="125" applyFont="1" applyBorder="1" applyAlignment="1">
      <alignment horizontal="center" vertical="center"/>
    </xf>
    <xf numFmtId="0" fontId="10" fillId="0" borderId="62" xfId="125" applyFont="1" applyBorder="1" applyAlignment="1">
      <alignment horizontal="center" vertical="center"/>
    </xf>
    <xf numFmtId="0" fontId="10" fillId="0" borderId="63" xfId="125" applyFont="1" applyBorder="1" applyAlignment="1">
      <alignment horizontal="center" vertical="center"/>
    </xf>
    <xf numFmtId="0" fontId="8" fillId="0" borderId="0" xfId="125" applyFont="1" applyAlignment="1">
      <alignment horizontal="center" vertical="center"/>
    </xf>
    <xf numFmtId="0" fontId="8" fillId="0" borderId="59" xfId="125" applyFont="1" applyBorder="1" applyAlignment="1">
      <alignment horizontal="center" vertical="center"/>
    </xf>
    <xf numFmtId="0" fontId="6" fillId="0" borderId="0" xfId="125" applyFont="1" applyAlignment="1">
      <alignment vertical="center" shrinkToFit="1"/>
    </xf>
    <xf numFmtId="0" fontId="8" fillId="0" borderId="0" xfId="125" applyFont="1" applyAlignment="1">
      <alignment horizontal="center" vertical="top" shrinkToFit="1"/>
    </xf>
    <xf numFmtId="176" fontId="9" fillId="0" borderId="0" xfId="125" applyNumberFormat="1" applyFont="1" applyAlignment="1">
      <alignment horizontal="right"/>
    </xf>
    <xf numFmtId="0" fontId="5" fillId="0" borderId="2" xfId="125" applyBorder="1" applyAlignment="1">
      <alignment horizontal="right"/>
    </xf>
    <xf numFmtId="0" fontId="5" fillId="0" borderId="3" xfId="125" applyBorder="1" applyAlignment="1"/>
    <xf numFmtId="178" fontId="13" fillId="0" borderId="3" xfId="125" applyNumberFormat="1" applyFont="1" applyBorder="1" applyAlignment="1">
      <alignment horizontal="right" vertical="top"/>
    </xf>
    <xf numFmtId="0" fontId="5" fillId="0" borderId="4" xfId="125" applyBorder="1">
      <alignment vertical="center"/>
    </xf>
    <xf numFmtId="0" fontId="5" fillId="0" borderId="5" xfId="125" applyBorder="1">
      <alignment vertical="center"/>
    </xf>
    <xf numFmtId="0" fontId="5" fillId="0" borderId="6" xfId="125" applyBorder="1">
      <alignment vertical="center"/>
    </xf>
    <xf numFmtId="0" fontId="5" fillId="0" borderId="7" xfId="125" applyBorder="1">
      <alignment vertical="center"/>
    </xf>
    <xf numFmtId="0" fontId="5" fillId="0" borderId="8" xfId="125" applyBorder="1">
      <alignment vertical="center"/>
    </xf>
    <xf numFmtId="0" fontId="19" fillId="0" borderId="0" xfId="125" applyFont="1" applyAlignment="1" applyProtection="1">
      <alignment vertical="center" wrapText="1"/>
      <protection locked="0"/>
    </xf>
    <xf numFmtId="0" fontId="36" fillId="0" borderId="20" xfId="125" applyFont="1" applyBorder="1" applyAlignment="1" applyProtection="1">
      <alignment horizontal="center" vertical="center" wrapText="1"/>
      <protection locked="0"/>
    </xf>
    <xf numFmtId="0" fontId="36" fillId="0" borderId="0" xfId="125" applyFont="1" applyAlignment="1" applyProtection="1">
      <alignment horizontal="center" vertical="center" wrapText="1"/>
      <protection locked="0"/>
    </xf>
    <xf numFmtId="0" fontId="36" fillId="0" borderId="19" xfId="125" applyFont="1" applyBorder="1" applyAlignment="1" applyProtection="1">
      <alignment horizontal="center" vertical="center" wrapText="1"/>
      <protection locked="0"/>
    </xf>
    <xf numFmtId="0" fontId="35" fillId="6" borderId="78" xfId="129" applyFont="1" applyFill="1" applyBorder="1" applyAlignment="1" applyProtection="1">
      <alignment horizontal="center" vertical="center" shrinkToFit="1"/>
      <protection locked="0"/>
    </xf>
    <xf numFmtId="0" fontId="35" fillId="6" borderId="79" xfId="129" applyFont="1" applyFill="1" applyBorder="1" applyAlignment="1" applyProtection="1">
      <alignment horizontal="center" vertical="center" shrinkToFit="1"/>
      <protection locked="0"/>
    </xf>
    <xf numFmtId="38" fontId="36" fillId="6" borderId="81" xfId="126" applyFont="1" applyFill="1" applyBorder="1" applyAlignment="1" applyProtection="1">
      <alignment horizontal="center" vertical="center" shrinkToFit="1"/>
      <protection locked="0"/>
    </xf>
    <xf numFmtId="38" fontId="36" fillId="6" borderId="79" xfId="126" applyFont="1" applyFill="1" applyBorder="1" applyAlignment="1" applyProtection="1">
      <alignment horizontal="center" vertical="center" shrinkToFit="1"/>
      <protection locked="0"/>
    </xf>
    <xf numFmtId="38" fontId="36" fillId="6" borderId="90" xfId="126" applyFont="1" applyFill="1" applyBorder="1" applyAlignment="1" applyProtection="1">
      <alignment horizontal="center" vertical="center" shrinkToFit="1"/>
      <protection locked="0"/>
    </xf>
    <xf numFmtId="38" fontId="36" fillId="6" borderId="89" xfId="126" applyFont="1" applyFill="1" applyBorder="1" applyAlignment="1" applyProtection="1">
      <alignment horizontal="center" vertical="center" shrinkToFit="1"/>
      <protection locked="0"/>
    </xf>
    <xf numFmtId="0" fontId="22" fillId="0" borderId="60" xfId="125" applyFont="1" applyBorder="1" applyAlignment="1" applyProtection="1">
      <alignment horizontal="center" vertical="center" shrinkToFit="1"/>
      <protection locked="0"/>
    </xf>
    <xf numFmtId="0" fontId="22" fillId="0" borderId="0" xfId="125" applyFont="1" applyAlignment="1" applyProtection="1">
      <alignment horizontal="center" vertical="center" shrinkToFit="1"/>
      <protection locked="0"/>
    </xf>
    <xf numFmtId="0" fontId="18" fillId="0" borderId="0" xfId="125" applyFont="1" applyAlignment="1" applyProtection="1">
      <alignment horizontal="left" vertical="center" wrapText="1"/>
      <protection locked="0"/>
    </xf>
    <xf numFmtId="0" fontId="18" fillId="0" borderId="59" xfId="125" applyFont="1" applyBorder="1" applyAlignment="1" applyProtection="1">
      <alignment horizontal="left" vertical="center" wrapText="1"/>
      <protection locked="0"/>
    </xf>
    <xf numFmtId="0" fontId="18" fillId="0" borderId="62" xfId="125" applyFont="1" applyBorder="1" applyAlignment="1" applyProtection="1">
      <alignment horizontal="left" vertical="center" wrapText="1"/>
      <protection locked="0"/>
    </xf>
    <xf numFmtId="0" fontId="18" fillId="0" borderId="63" xfId="125" applyFont="1" applyBorder="1" applyAlignment="1" applyProtection="1">
      <alignment horizontal="left" vertical="center" wrapText="1"/>
      <protection locked="0"/>
    </xf>
    <xf numFmtId="0" fontId="18" fillId="0" borderId="25" xfId="125" applyFont="1" applyBorder="1" applyAlignment="1" applyProtection="1">
      <alignment horizontal="center" vertical="center"/>
      <protection locked="0"/>
    </xf>
    <xf numFmtId="0" fontId="18" fillId="0" borderId="3" xfId="125" applyFont="1" applyBorder="1" applyAlignment="1" applyProtection="1">
      <alignment horizontal="center" vertical="center"/>
      <protection locked="0"/>
    </xf>
    <xf numFmtId="0" fontId="18" fillId="0" borderId="28" xfId="125" applyFont="1" applyBorder="1" applyAlignment="1" applyProtection="1">
      <alignment horizontal="center" vertical="center"/>
      <protection locked="0"/>
    </xf>
    <xf numFmtId="0" fontId="31" fillId="0" borderId="76" xfId="129" applyFont="1" applyBorder="1" applyAlignment="1" applyProtection="1">
      <alignment horizontal="center" vertical="center" shrinkToFit="1"/>
      <protection locked="0"/>
    </xf>
    <xf numFmtId="0" fontId="31" fillId="0" borderId="31" xfId="129" applyFont="1" applyBorder="1" applyAlignment="1" applyProtection="1">
      <alignment horizontal="center" vertical="center" shrinkToFit="1"/>
      <protection locked="0"/>
    </xf>
    <xf numFmtId="0" fontId="31" fillId="0" borderId="75" xfId="129" applyFont="1" applyBorder="1" applyAlignment="1" applyProtection="1">
      <alignment horizontal="center" vertical="center" shrinkToFit="1"/>
      <protection locked="0"/>
    </xf>
    <xf numFmtId="0" fontId="31" fillId="0" borderId="74" xfId="129" applyFont="1" applyBorder="1" applyAlignment="1" applyProtection="1">
      <alignment horizontal="left" vertical="center" shrinkToFit="1"/>
      <protection locked="0"/>
    </xf>
    <xf numFmtId="0" fontId="31" fillId="0" borderId="31" xfId="129" applyFont="1" applyBorder="1" applyAlignment="1" applyProtection="1">
      <alignment horizontal="left" vertical="center" shrinkToFit="1"/>
      <protection locked="0"/>
    </xf>
    <xf numFmtId="38" fontId="33" fillId="0" borderId="74" xfId="126" applyFont="1" applyBorder="1" applyAlignment="1" applyProtection="1">
      <alignment horizontal="center" vertical="center" shrinkToFit="1"/>
      <protection locked="0"/>
    </xf>
    <xf numFmtId="38" fontId="33" fillId="0" borderId="31" xfId="126" applyFont="1" applyBorder="1" applyAlignment="1" applyProtection="1">
      <alignment horizontal="center" vertical="center" shrinkToFit="1"/>
      <protection locked="0"/>
    </xf>
    <xf numFmtId="38" fontId="33" fillId="0" borderId="52" xfId="126" applyFont="1" applyBorder="1" applyAlignment="1" applyProtection="1">
      <alignment horizontal="center" vertical="center" shrinkToFit="1"/>
      <protection locked="0"/>
    </xf>
    <xf numFmtId="38" fontId="33" fillId="0" borderId="53" xfId="126" applyFont="1" applyBorder="1" applyAlignment="1" applyProtection="1">
      <alignment horizontal="center" vertical="center" shrinkToFit="1"/>
      <protection locked="0"/>
    </xf>
    <xf numFmtId="0" fontId="21" fillId="0" borderId="60" xfId="125" applyFont="1" applyBorder="1" applyAlignment="1" applyProtection="1">
      <alignment horizontal="center" vertical="center" shrinkToFit="1"/>
      <protection locked="0"/>
    </xf>
    <xf numFmtId="0" fontId="21" fillId="0" borderId="0" xfId="125" applyFont="1" applyAlignment="1" applyProtection="1">
      <alignment horizontal="center" vertical="center" shrinkToFit="1"/>
      <protection locked="0"/>
    </xf>
    <xf numFmtId="0" fontId="21" fillId="0" borderId="59" xfId="125" applyFont="1" applyBorder="1" applyAlignment="1" applyProtection="1">
      <alignment horizontal="center" vertical="center" shrinkToFit="1"/>
      <protection locked="0"/>
    </xf>
    <xf numFmtId="0" fontId="20" fillId="0" borderId="57" xfId="125" applyFont="1" applyBorder="1" applyAlignment="1" applyProtection="1">
      <alignment horizontal="center" vertical="center" shrinkToFit="1"/>
      <protection locked="0"/>
    </xf>
    <xf numFmtId="0" fontId="20" fillId="0" borderId="58" xfId="125" applyFont="1" applyBorder="1" applyAlignment="1" applyProtection="1">
      <alignment horizontal="center" vertical="center" shrinkToFit="1"/>
      <protection locked="0"/>
    </xf>
    <xf numFmtId="0" fontId="20" fillId="0" borderId="70" xfId="125" applyFont="1" applyBorder="1" applyAlignment="1" applyProtection="1">
      <alignment horizontal="center" vertical="center" shrinkToFit="1"/>
      <protection locked="0"/>
    </xf>
    <xf numFmtId="0" fontId="20" fillId="0" borderId="60" xfId="125" applyFont="1" applyBorder="1" applyAlignment="1" applyProtection="1">
      <alignment horizontal="center" vertical="center" shrinkToFit="1"/>
      <protection locked="0"/>
    </xf>
    <xf numFmtId="0" fontId="20" fillId="0" borderId="0" xfId="125" applyFont="1" applyAlignment="1" applyProtection="1">
      <alignment horizontal="center" vertical="center" shrinkToFit="1"/>
      <protection locked="0"/>
    </xf>
    <xf numFmtId="0" fontId="20" fillId="0" borderId="59" xfId="125" applyFont="1" applyBorder="1" applyAlignment="1" applyProtection="1">
      <alignment horizontal="center" vertical="center" shrinkToFit="1"/>
      <protection locked="0"/>
    </xf>
    <xf numFmtId="0" fontId="41" fillId="10" borderId="0" xfId="125" applyFont="1" applyFill="1" applyAlignment="1" applyProtection="1">
      <alignment horizontal="center" vertical="center" shrinkToFit="1"/>
      <protection locked="0"/>
    </xf>
    <xf numFmtId="0" fontId="41" fillId="10" borderId="3" xfId="125" applyFont="1" applyFill="1" applyBorder="1" applyAlignment="1" applyProtection="1">
      <alignment horizontal="center" vertical="center" shrinkToFit="1"/>
      <protection locked="0"/>
    </xf>
    <xf numFmtId="0" fontId="40" fillId="9" borderId="57" xfId="125" applyFont="1" applyFill="1" applyBorder="1" applyAlignment="1">
      <alignment horizontal="center" vertical="center"/>
    </xf>
    <xf numFmtId="0" fontId="40" fillId="9" borderId="58" xfId="125" applyFont="1" applyFill="1" applyBorder="1" applyAlignment="1">
      <alignment horizontal="center" vertical="center"/>
    </xf>
    <xf numFmtId="0" fontId="40" fillId="9" borderId="70" xfId="125" applyFont="1" applyFill="1" applyBorder="1" applyAlignment="1">
      <alignment horizontal="center" vertical="center"/>
    </xf>
    <xf numFmtId="0" fontId="40" fillId="9" borderId="61" xfId="125" applyFont="1" applyFill="1" applyBorder="1" applyAlignment="1">
      <alignment horizontal="center" vertical="center"/>
    </xf>
    <xf numFmtId="0" fontId="40" fillId="9" borderId="62" xfId="125" applyFont="1" applyFill="1" applyBorder="1" applyAlignment="1">
      <alignment horizontal="center" vertical="center"/>
    </xf>
    <xf numFmtId="0" fontId="40" fillId="9" borderId="63" xfId="125" applyFont="1" applyFill="1" applyBorder="1" applyAlignment="1">
      <alignment horizontal="center" vertical="center"/>
    </xf>
    <xf numFmtId="0" fontId="35" fillId="6" borderId="89" xfId="129" applyFont="1" applyFill="1" applyBorder="1" applyAlignment="1" applyProtection="1">
      <alignment horizontal="center" vertical="center" shrinkToFit="1"/>
      <protection locked="0"/>
    </xf>
    <xf numFmtId="0" fontId="35" fillId="6" borderId="80" xfId="129" applyFont="1" applyFill="1" applyBorder="1" applyAlignment="1" applyProtection="1">
      <alignment horizontal="center" vertical="center" shrinkToFit="1"/>
      <protection locked="0"/>
    </xf>
    <xf numFmtId="0" fontId="31" fillId="0" borderId="75" xfId="129" applyFont="1" applyBorder="1" applyAlignment="1" applyProtection="1">
      <alignment horizontal="left" vertical="center" shrinkToFit="1"/>
      <protection locked="0"/>
    </xf>
    <xf numFmtId="0" fontId="39" fillId="0" borderId="15" xfId="130" applyBorder="1" applyAlignment="1" applyProtection="1">
      <alignment horizontal="center" vertical="center"/>
      <protection locked="0"/>
    </xf>
    <xf numFmtId="0" fontId="39" fillId="0" borderId="97" xfId="130" applyBorder="1" applyAlignment="1" applyProtection="1">
      <alignment horizontal="center" vertical="center"/>
      <protection locked="0"/>
    </xf>
    <xf numFmtId="2" fontId="39" fillId="0" borderId="97" xfId="130" applyNumberFormat="1" applyBorder="1" applyAlignment="1" applyProtection="1">
      <alignment horizontal="center" vertical="center"/>
      <protection locked="0"/>
    </xf>
    <xf numFmtId="0" fontId="5" fillId="0" borderId="49" xfId="125" applyBorder="1" applyProtection="1">
      <alignment vertical="center"/>
      <protection locked="0"/>
    </xf>
    <xf numFmtId="0" fontId="5" fillId="0" borderId="50" xfId="125" applyBorder="1" applyProtection="1">
      <alignment vertical="center"/>
      <protection locked="0"/>
    </xf>
    <xf numFmtId="0" fontId="31" fillId="0" borderId="52" xfId="129" applyFont="1" applyBorder="1" applyAlignment="1" applyProtection="1">
      <alignment horizontal="center" vertical="center" shrinkToFit="1"/>
      <protection locked="0"/>
    </xf>
    <xf numFmtId="0" fontId="5" fillId="0" borderId="48" xfId="125" applyBorder="1" applyAlignment="1" applyProtection="1">
      <alignment horizontal="center" vertical="center"/>
      <protection locked="0"/>
    </xf>
    <xf numFmtId="0" fontId="5" fillId="0" borderId="49" xfId="125" applyBorder="1" applyAlignment="1" applyProtection="1">
      <alignment horizontal="center" vertical="center"/>
      <protection locked="0"/>
    </xf>
    <xf numFmtId="0" fontId="5" fillId="0" borderId="83" xfId="125" applyBorder="1" applyAlignment="1" applyProtection="1">
      <alignment horizontal="center" vertical="center"/>
      <protection locked="0"/>
    </xf>
    <xf numFmtId="38" fontId="5" fillId="0" borderId="49" xfId="126" applyBorder="1" applyProtection="1">
      <alignment vertical="center"/>
      <protection locked="0"/>
    </xf>
    <xf numFmtId="0" fontId="5" fillId="0" borderId="78" xfId="125" applyBorder="1" applyAlignment="1" applyProtection="1">
      <alignment horizontal="center" vertical="center"/>
      <protection locked="0"/>
    </xf>
    <xf numFmtId="0" fontId="5" fillId="0" borderId="79" xfId="125" applyBorder="1" applyAlignment="1" applyProtection="1">
      <alignment horizontal="center" vertical="center"/>
      <protection locked="0"/>
    </xf>
    <xf numFmtId="0" fontId="5" fillId="0" borderId="80" xfId="125" applyBorder="1" applyAlignment="1" applyProtection="1">
      <alignment horizontal="center" vertical="center"/>
      <protection locked="0"/>
    </xf>
    <xf numFmtId="38" fontId="5" fillId="0" borderId="74" xfId="126" applyBorder="1" applyProtection="1">
      <alignment vertical="center"/>
      <protection locked="0"/>
    </xf>
    <xf numFmtId="38" fontId="5" fillId="0" borderId="31" xfId="126" applyBorder="1" applyProtection="1">
      <alignment vertical="center"/>
      <protection locked="0"/>
    </xf>
    <xf numFmtId="0" fontId="5" fillId="0" borderId="31" xfId="125" applyBorder="1" applyProtection="1">
      <alignment vertical="center"/>
      <protection locked="0"/>
    </xf>
    <xf numFmtId="0" fontId="5" fillId="0" borderId="75" xfId="125" applyBorder="1" applyProtection="1">
      <alignment vertical="center"/>
      <protection locked="0"/>
    </xf>
    <xf numFmtId="0" fontId="5" fillId="8" borderId="81" xfId="125" applyFill="1" applyBorder="1" applyAlignment="1" applyProtection="1">
      <alignment horizontal="center" vertical="center"/>
      <protection locked="0"/>
    </xf>
    <xf numFmtId="0" fontId="5" fillId="8" borderId="79" xfId="125" applyFill="1" applyBorder="1" applyAlignment="1" applyProtection="1">
      <alignment horizontal="center" vertical="center"/>
      <protection locked="0"/>
    </xf>
    <xf numFmtId="0" fontId="5" fillId="8" borderId="82" xfId="125" applyFill="1" applyBorder="1" applyAlignment="1" applyProtection="1">
      <alignment horizontal="center" vertical="center"/>
      <protection locked="0"/>
    </xf>
    <xf numFmtId="0" fontId="5" fillId="0" borderId="72" xfId="125" applyBorder="1" applyAlignment="1" applyProtection="1">
      <alignment horizontal="center" vertical="center"/>
      <protection locked="0"/>
    </xf>
    <xf numFmtId="0" fontId="5" fillId="0" borderId="10" xfId="125" applyBorder="1" applyAlignment="1" applyProtection="1">
      <alignment horizontal="center" vertical="center"/>
      <protection locked="0"/>
    </xf>
    <xf numFmtId="0" fontId="5" fillId="0" borderId="11" xfId="125" applyBorder="1" applyAlignment="1" applyProtection="1">
      <alignment horizontal="center" vertical="center"/>
      <protection locked="0"/>
    </xf>
    <xf numFmtId="38" fontId="5" fillId="0" borderId="71" xfId="126" applyBorder="1" applyProtection="1">
      <alignment vertical="center"/>
      <protection locked="0"/>
    </xf>
    <xf numFmtId="38" fontId="5" fillId="0" borderId="10" xfId="126" applyBorder="1" applyProtection="1">
      <alignment vertical="center"/>
      <protection locked="0"/>
    </xf>
    <xf numFmtId="0" fontId="5" fillId="0" borderId="10" xfId="125" applyBorder="1" applyProtection="1">
      <alignment vertical="center"/>
      <protection locked="0"/>
    </xf>
    <xf numFmtId="0" fontId="5" fillId="0" borderId="11" xfId="125" applyBorder="1" applyProtection="1">
      <alignment vertical="center"/>
      <protection locked="0"/>
    </xf>
    <xf numFmtId="0" fontId="5" fillId="7" borderId="71" xfId="125" applyFill="1" applyBorder="1" applyAlignment="1" applyProtection="1">
      <alignment horizontal="center" vertical="center"/>
      <protection locked="0"/>
    </xf>
    <xf numFmtId="0" fontId="5" fillId="7" borderId="10" xfId="125" applyFill="1" applyBorder="1" applyAlignment="1" applyProtection="1">
      <alignment horizontal="center" vertical="center"/>
      <protection locked="0"/>
    </xf>
    <xf numFmtId="0" fontId="5" fillId="7" borderId="73" xfId="125" applyFill="1" applyBorder="1" applyAlignment="1" applyProtection="1">
      <alignment horizontal="center" vertical="center"/>
      <protection locked="0"/>
    </xf>
    <xf numFmtId="0" fontId="5" fillId="0" borderId="97" xfId="125" applyBorder="1" applyAlignment="1" applyProtection="1">
      <alignment horizontal="center" vertical="center"/>
      <protection locked="0"/>
    </xf>
    <xf numFmtId="0" fontId="5" fillId="0" borderId="68" xfId="125" applyBorder="1" applyAlignment="1" applyProtection="1">
      <alignment horizontal="center" vertical="center"/>
      <protection locked="0"/>
    </xf>
    <xf numFmtId="0" fontId="5" fillId="0" borderId="66" xfId="125" applyBorder="1" applyAlignment="1" applyProtection="1">
      <alignment horizontal="center" vertical="center"/>
      <protection locked="0"/>
    </xf>
    <xf numFmtId="0" fontId="5" fillId="0" borderId="67" xfId="125" applyBorder="1" applyAlignment="1" applyProtection="1">
      <alignment horizontal="center" vertical="center"/>
      <protection locked="0"/>
    </xf>
    <xf numFmtId="0" fontId="5" fillId="0" borderId="69" xfId="125" applyBorder="1" applyAlignment="1" applyProtection="1">
      <alignment horizontal="center" vertical="center"/>
      <protection locked="0"/>
    </xf>
    <xf numFmtId="0" fontId="16" fillId="0" borderId="57" xfId="125" applyFont="1" applyBorder="1" applyAlignment="1" applyProtection="1">
      <alignment horizontal="center" vertical="center"/>
      <protection locked="0"/>
    </xf>
    <xf numFmtId="0" fontId="16" fillId="0" borderId="58" xfId="125" applyFont="1" applyBorder="1" applyAlignment="1" applyProtection="1">
      <alignment horizontal="center" vertical="center"/>
      <protection locked="0"/>
    </xf>
    <xf numFmtId="0" fontId="16" fillId="0" borderId="60" xfId="125" applyFont="1" applyBorder="1" applyAlignment="1" applyProtection="1">
      <alignment horizontal="center" vertical="center"/>
      <protection locked="0"/>
    </xf>
    <xf numFmtId="0" fontId="16" fillId="0" borderId="0" xfId="125" applyFont="1" applyAlignment="1" applyProtection="1">
      <alignment horizontal="center" vertical="center"/>
      <protection locked="0"/>
    </xf>
    <xf numFmtId="0" fontId="16" fillId="0" borderId="61" xfId="125" applyFont="1" applyBorder="1" applyAlignment="1" applyProtection="1">
      <alignment horizontal="center" vertical="center"/>
      <protection locked="0"/>
    </xf>
    <xf numFmtId="0" fontId="16" fillId="0" borderId="62" xfId="125" applyFont="1" applyBorder="1" applyAlignment="1" applyProtection="1">
      <alignment horizontal="center" vertical="center"/>
      <protection locked="0"/>
    </xf>
    <xf numFmtId="38" fontId="9" fillId="0" borderId="57" xfId="125" applyNumberFormat="1" applyFont="1" applyBorder="1" applyAlignment="1" applyProtection="1">
      <alignment horizontal="center" vertical="center"/>
      <protection locked="0"/>
    </xf>
    <xf numFmtId="0" fontId="9" fillId="0" borderId="58" xfId="125" applyFont="1" applyBorder="1" applyAlignment="1" applyProtection="1">
      <alignment horizontal="center" vertical="center"/>
      <protection locked="0"/>
    </xf>
    <xf numFmtId="0" fontId="9" fillId="0" borderId="70" xfId="125" applyFont="1" applyBorder="1" applyAlignment="1" applyProtection="1">
      <alignment horizontal="center" vertical="center"/>
      <protection locked="0"/>
    </xf>
    <xf numFmtId="0" fontId="9" fillId="0" borderId="60" xfId="125" applyFont="1" applyBorder="1" applyAlignment="1" applyProtection="1">
      <alignment horizontal="center" vertical="center"/>
      <protection locked="0"/>
    </xf>
    <xf numFmtId="0" fontId="9" fillId="0" borderId="0" xfId="125" applyFont="1" applyAlignment="1" applyProtection="1">
      <alignment horizontal="center" vertical="center"/>
      <protection locked="0"/>
    </xf>
    <xf numFmtId="0" fontId="9" fillId="0" borderId="59" xfId="125" applyFont="1" applyBorder="1" applyAlignment="1" applyProtection="1">
      <alignment horizontal="center" vertical="center"/>
      <protection locked="0"/>
    </xf>
    <xf numFmtId="0" fontId="9" fillId="0" borderId="61" xfId="125" applyFont="1" applyBorder="1" applyAlignment="1" applyProtection="1">
      <alignment horizontal="center" vertical="center"/>
      <protection locked="0"/>
    </xf>
    <xf numFmtId="0" fontId="9" fillId="0" borderId="62" xfId="125" applyFont="1" applyBorder="1" applyAlignment="1" applyProtection="1">
      <alignment horizontal="center" vertical="center"/>
      <protection locked="0"/>
    </xf>
    <xf numFmtId="0" fontId="9" fillId="0" borderId="63" xfId="125" applyFont="1" applyBorder="1" applyAlignment="1" applyProtection="1">
      <alignment horizontal="center" vertical="center"/>
      <protection locked="0"/>
    </xf>
    <xf numFmtId="0" fontId="9" fillId="0" borderId="57" xfId="125" applyFont="1" applyBorder="1" applyAlignment="1" applyProtection="1">
      <alignment horizontal="center" vertical="center"/>
      <protection locked="0"/>
    </xf>
    <xf numFmtId="0" fontId="35" fillId="6" borderId="76" xfId="129" applyFont="1" applyFill="1" applyBorder="1" applyAlignment="1" applyProtection="1">
      <alignment horizontal="center" vertical="center" shrinkToFit="1"/>
      <protection locked="0"/>
    </xf>
    <xf numFmtId="0" fontId="35" fillId="6" borderId="31" xfId="129" applyFont="1" applyFill="1" applyBorder="1" applyAlignment="1" applyProtection="1">
      <alignment horizontal="center" vertical="center" shrinkToFit="1"/>
      <protection locked="0"/>
    </xf>
    <xf numFmtId="0" fontId="35" fillId="6" borderId="75" xfId="129" applyFont="1" applyFill="1" applyBorder="1" applyAlignment="1" applyProtection="1">
      <alignment horizontal="center" vertical="center" shrinkToFit="1"/>
      <protection locked="0"/>
    </xf>
    <xf numFmtId="38" fontId="36" fillId="6" borderId="74" xfId="126" applyFont="1" applyFill="1" applyBorder="1" applyAlignment="1" applyProtection="1">
      <alignment horizontal="center" vertical="center" shrinkToFit="1"/>
      <protection locked="0"/>
    </xf>
    <xf numFmtId="38" fontId="36" fillId="6" borderId="31" xfId="126" applyFont="1" applyFill="1" applyBorder="1" applyAlignment="1" applyProtection="1">
      <alignment horizontal="center" vertical="center" shrinkToFit="1"/>
      <protection locked="0"/>
    </xf>
    <xf numFmtId="38" fontId="36" fillId="6" borderId="53" xfId="126" applyFont="1" applyFill="1" applyBorder="1" applyAlignment="1" applyProtection="1">
      <alignment horizontal="center" vertical="center" shrinkToFit="1"/>
      <protection locked="0"/>
    </xf>
    <xf numFmtId="38" fontId="36" fillId="6" borderId="52" xfId="126" applyFont="1" applyFill="1" applyBorder="1" applyAlignment="1" applyProtection="1">
      <alignment horizontal="center" vertical="center" shrinkToFit="1"/>
      <protection locked="0"/>
    </xf>
    <xf numFmtId="0" fontId="37" fillId="0" borderId="52" xfId="129" applyFont="1" applyBorder="1" applyAlignment="1" applyProtection="1">
      <alignment horizontal="center" vertical="center" shrinkToFit="1"/>
      <protection locked="0"/>
    </xf>
    <xf numFmtId="0" fontId="37" fillId="0" borderId="31" xfId="129" applyFont="1" applyBorder="1" applyAlignment="1" applyProtection="1">
      <alignment horizontal="center" vertical="center" shrinkToFit="1"/>
      <protection locked="0"/>
    </xf>
    <xf numFmtId="0" fontId="37" fillId="0" borderId="75" xfId="129" applyFont="1" applyBorder="1" applyAlignment="1" applyProtection="1">
      <alignment horizontal="center" vertical="center" shrinkToFit="1"/>
      <protection locked="0"/>
    </xf>
    <xf numFmtId="0" fontId="37" fillId="0" borderId="74" xfId="129" applyFont="1" applyBorder="1" applyAlignment="1" applyProtection="1">
      <alignment horizontal="left" vertical="center" shrinkToFit="1"/>
      <protection locked="0"/>
    </xf>
    <xf numFmtId="0" fontId="37" fillId="0" borderId="31" xfId="129" applyFont="1" applyBorder="1" applyAlignment="1" applyProtection="1">
      <alignment horizontal="left" vertical="center" shrinkToFit="1"/>
      <protection locked="0"/>
    </xf>
    <xf numFmtId="0" fontId="37" fillId="0" borderId="75" xfId="129" applyFont="1" applyBorder="1" applyAlignment="1" applyProtection="1">
      <alignment horizontal="left" vertical="center" shrinkToFit="1"/>
      <protection locked="0"/>
    </xf>
    <xf numFmtId="38" fontId="38" fillId="0" borderId="74" xfId="126" applyFont="1" applyFill="1" applyBorder="1" applyAlignment="1" applyProtection="1">
      <alignment horizontal="center" vertical="center" shrinkToFit="1"/>
      <protection locked="0"/>
    </xf>
    <xf numFmtId="38" fontId="38" fillId="0" borderId="31" xfId="126" applyFont="1" applyFill="1" applyBorder="1" applyAlignment="1" applyProtection="1">
      <alignment horizontal="center" vertical="center" shrinkToFit="1"/>
      <protection locked="0"/>
    </xf>
    <xf numFmtId="38" fontId="38" fillId="0" borderId="53" xfId="126" applyFont="1" applyFill="1" applyBorder="1" applyAlignment="1" applyProtection="1">
      <alignment horizontal="center" vertical="center" shrinkToFit="1"/>
      <protection locked="0"/>
    </xf>
    <xf numFmtId="38" fontId="38" fillId="0" borderId="52" xfId="126" applyFont="1" applyFill="1" applyBorder="1" applyAlignment="1" applyProtection="1">
      <alignment horizontal="center" vertical="center" shrinkToFit="1"/>
      <protection locked="0"/>
    </xf>
    <xf numFmtId="0" fontId="37" fillId="0" borderId="76" xfId="129" applyFont="1" applyBorder="1" applyAlignment="1" applyProtection="1">
      <alignment horizontal="center" vertical="center" shrinkToFit="1"/>
      <protection locked="0"/>
    </xf>
    <xf numFmtId="38" fontId="38" fillId="0" borderId="74" xfId="126" applyFont="1" applyBorder="1" applyAlignment="1" applyProtection="1">
      <alignment horizontal="center" vertical="center" shrinkToFit="1"/>
      <protection locked="0"/>
    </xf>
    <xf numFmtId="38" fontId="38" fillId="0" borderId="31" xfId="126" applyFont="1" applyBorder="1" applyAlignment="1" applyProtection="1">
      <alignment horizontal="center" vertical="center" shrinkToFit="1"/>
      <protection locked="0"/>
    </xf>
    <xf numFmtId="38" fontId="38" fillId="0" borderId="52" xfId="126" applyFont="1" applyBorder="1" applyAlignment="1" applyProtection="1">
      <alignment horizontal="center" vertical="center" shrinkToFit="1"/>
      <protection locked="0"/>
    </xf>
    <xf numFmtId="38" fontId="38" fillId="0" borderId="53" xfId="126" applyFont="1" applyBorder="1" applyAlignment="1" applyProtection="1">
      <alignment horizontal="center" vertical="center" shrinkToFit="1"/>
      <protection locked="0"/>
    </xf>
    <xf numFmtId="38" fontId="36" fillId="6" borderId="43" xfId="126" applyFont="1" applyFill="1" applyBorder="1" applyAlignment="1" applyProtection="1">
      <alignment horizontal="center" vertical="center" shrinkToFit="1"/>
      <protection locked="0"/>
    </xf>
    <xf numFmtId="38" fontId="36" fillId="6" borderId="23" xfId="126" applyFont="1" applyFill="1" applyBorder="1" applyAlignment="1" applyProtection="1">
      <alignment horizontal="center" vertical="center" shrinkToFit="1"/>
      <protection locked="0"/>
    </xf>
    <xf numFmtId="38" fontId="36" fillId="6" borderId="64" xfId="126" applyFont="1" applyFill="1" applyBorder="1" applyAlignment="1" applyProtection="1">
      <alignment horizontal="center" vertical="center" shrinkToFit="1"/>
      <protection locked="0"/>
    </xf>
    <xf numFmtId="38" fontId="36" fillId="6" borderId="22" xfId="126" applyFont="1" applyFill="1" applyBorder="1" applyAlignment="1" applyProtection="1">
      <alignment horizontal="center" vertical="center" shrinkToFit="1"/>
      <protection locked="0"/>
    </xf>
    <xf numFmtId="0" fontId="35" fillId="6" borderId="100" xfId="129" applyFont="1" applyFill="1" applyBorder="1" applyAlignment="1" applyProtection="1">
      <alignment horizontal="center" vertical="center" shrinkToFit="1"/>
      <protection locked="0"/>
    </xf>
    <xf numFmtId="0" fontId="35" fillId="6" borderId="23" xfId="129" applyFont="1" applyFill="1" applyBorder="1" applyAlignment="1" applyProtection="1">
      <alignment horizontal="center" vertical="center" shrinkToFit="1"/>
      <protection locked="0"/>
    </xf>
    <xf numFmtId="0" fontId="35" fillId="6" borderId="24" xfId="129" applyFont="1" applyFill="1" applyBorder="1" applyAlignment="1" applyProtection="1">
      <alignment horizontal="center" vertical="center" shrinkToFit="1"/>
      <protection locked="0"/>
    </xf>
    <xf numFmtId="0" fontId="31" fillId="0" borderId="93" xfId="129" applyFont="1" applyBorder="1" applyAlignment="1" applyProtection="1">
      <alignment horizontal="center" vertical="center" shrinkToFit="1"/>
      <protection locked="0"/>
    </xf>
    <xf numFmtId="0" fontId="31" fillId="0" borderId="21" xfId="129" applyFont="1" applyBorder="1" applyAlignment="1" applyProtection="1">
      <alignment horizontal="center" vertical="center" shrinkToFit="1"/>
      <protection locked="0"/>
    </xf>
    <xf numFmtId="0" fontId="31" fillId="0" borderId="30" xfId="129" applyFont="1" applyBorder="1" applyAlignment="1" applyProtection="1">
      <alignment horizontal="center" vertical="center" shrinkToFit="1"/>
      <protection locked="0"/>
    </xf>
    <xf numFmtId="0" fontId="9" fillId="0" borderId="101" xfId="125" applyFont="1" applyBorder="1" applyAlignment="1" applyProtection="1">
      <alignment horizontal="center" vertical="center"/>
      <protection locked="0"/>
    </xf>
    <xf numFmtId="0" fontId="9" fillId="0" borderId="18" xfId="125" applyFont="1" applyBorder="1" applyAlignment="1" applyProtection="1">
      <alignment horizontal="center" vertical="center"/>
      <protection locked="0"/>
    </xf>
    <xf numFmtId="0" fontId="9" fillId="0" borderId="102" xfId="125" applyFont="1" applyBorder="1" applyAlignment="1" applyProtection="1">
      <alignment horizontal="center" vertical="center"/>
      <protection locked="0"/>
    </xf>
    <xf numFmtId="0" fontId="16" fillId="0" borderId="91" xfId="125" applyFont="1" applyBorder="1" applyAlignment="1" applyProtection="1">
      <alignment horizontal="center" vertical="center"/>
      <protection locked="0"/>
    </xf>
    <xf numFmtId="0" fontId="16" fillId="0" borderId="17" xfId="125" applyFont="1" applyBorder="1" applyAlignment="1" applyProtection="1">
      <alignment horizontal="center" vertical="center"/>
      <protection locked="0"/>
    </xf>
    <xf numFmtId="0" fontId="16" fillId="0" borderId="92" xfId="125" applyFont="1" applyBorder="1" applyAlignment="1" applyProtection="1">
      <alignment horizontal="center" vertical="center"/>
      <protection locked="0"/>
    </xf>
    <xf numFmtId="38" fontId="9" fillId="0" borderId="58" xfId="125" applyNumberFormat="1" applyFont="1" applyBorder="1" applyAlignment="1" applyProtection="1">
      <alignment horizontal="center" vertical="center"/>
      <protection locked="0"/>
    </xf>
    <xf numFmtId="38" fontId="9" fillId="0" borderId="70" xfId="125" applyNumberFormat="1" applyFont="1" applyBorder="1" applyAlignment="1" applyProtection="1">
      <alignment horizontal="center" vertical="center"/>
      <protection locked="0"/>
    </xf>
    <xf numFmtId="38" fontId="9" fillId="0" borderId="60" xfId="125" applyNumberFormat="1" applyFont="1" applyBorder="1" applyAlignment="1" applyProtection="1">
      <alignment horizontal="center" vertical="center"/>
      <protection locked="0"/>
    </xf>
    <xf numFmtId="38" fontId="9" fillId="0" borderId="0" xfId="125" applyNumberFormat="1" applyFont="1" applyAlignment="1" applyProtection="1">
      <alignment horizontal="center" vertical="center"/>
      <protection locked="0"/>
    </xf>
    <xf numFmtId="38" fontId="9" fillId="0" borderId="59" xfId="125" applyNumberFormat="1" applyFont="1" applyBorder="1" applyAlignment="1" applyProtection="1">
      <alignment horizontal="center" vertical="center"/>
      <protection locked="0"/>
    </xf>
    <xf numFmtId="38" fontId="9" fillId="0" borderId="61" xfId="125" applyNumberFormat="1" applyFont="1" applyBorder="1" applyAlignment="1" applyProtection="1">
      <alignment horizontal="center" vertical="center"/>
      <protection locked="0"/>
    </xf>
    <xf numFmtId="38" fontId="9" fillId="0" borderId="62" xfId="125" applyNumberFormat="1" applyFont="1" applyBorder="1" applyAlignment="1" applyProtection="1">
      <alignment horizontal="center" vertical="center"/>
      <protection locked="0"/>
    </xf>
    <xf numFmtId="38" fontId="9" fillId="0" borderId="63" xfId="125" applyNumberFormat="1" applyFont="1" applyBorder="1" applyAlignment="1" applyProtection="1">
      <alignment horizontal="center" vertical="center"/>
      <protection locked="0"/>
    </xf>
    <xf numFmtId="0" fontId="31" fillId="0" borderId="85" xfId="129" applyFont="1" applyBorder="1" applyAlignment="1" applyProtection="1">
      <alignment horizontal="left" vertical="center" shrinkToFit="1"/>
      <protection locked="0"/>
    </xf>
    <xf numFmtId="0" fontId="31" fillId="0" borderId="21" xfId="129" applyFont="1" applyBorder="1" applyAlignment="1" applyProtection="1">
      <alignment horizontal="left" vertical="center" shrinkToFit="1"/>
      <protection locked="0"/>
    </xf>
    <xf numFmtId="0" fontId="31" fillId="0" borderId="30" xfId="129" applyFont="1" applyBorder="1" applyAlignment="1" applyProtection="1">
      <alignment horizontal="left" vertical="center" shrinkToFit="1"/>
      <protection locked="0"/>
    </xf>
    <xf numFmtId="38" fontId="33" fillId="0" borderId="85" xfId="126" applyFont="1" applyBorder="1" applyAlignment="1" applyProtection="1">
      <alignment horizontal="center" vertical="center" shrinkToFit="1"/>
      <protection locked="0"/>
    </xf>
    <xf numFmtId="38" fontId="33" fillId="0" borderId="21" xfId="126" applyFont="1" applyBorder="1" applyAlignment="1" applyProtection="1">
      <alignment horizontal="center" vertical="center" shrinkToFit="1"/>
      <protection locked="0"/>
    </xf>
    <xf numFmtId="38" fontId="33" fillId="0" borderId="29" xfId="126" applyFont="1" applyBorder="1" applyAlignment="1" applyProtection="1">
      <alignment horizontal="center" vertical="center" shrinkToFit="1"/>
      <protection locked="0"/>
    </xf>
    <xf numFmtId="38" fontId="33" fillId="0" borderId="88" xfId="126" applyFont="1" applyBorder="1" applyAlignment="1" applyProtection="1">
      <alignment horizontal="center" vertical="center" shrinkToFit="1"/>
      <protection locked="0"/>
    </xf>
    <xf numFmtId="0" fontId="35" fillId="6" borderId="52" xfId="129" applyFont="1" applyFill="1" applyBorder="1" applyAlignment="1" applyProtection="1">
      <alignment horizontal="center" vertical="center" shrinkToFit="1"/>
      <protection locked="0"/>
    </xf>
    <xf numFmtId="0" fontId="31" fillId="5" borderId="48" xfId="125" applyFont="1" applyFill="1" applyBorder="1" applyAlignment="1" applyProtection="1">
      <alignment horizontal="center" vertical="center" shrinkToFit="1"/>
      <protection locked="0"/>
    </xf>
    <xf numFmtId="0" fontId="31" fillId="5" borderId="49" xfId="125" applyFont="1" applyFill="1" applyBorder="1" applyAlignment="1" applyProtection="1">
      <alignment horizontal="center" vertical="center" shrinkToFit="1"/>
      <protection locked="0"/>
    </xf>
    <xf numFmtId="0" fontId="31" fillId="5" borderId="83" xfId="125" applyFont="1" applyFill="1" applyBorder="1" applyAlignment="1" applyProtection="1">
      <alignment horizontal="center" vertical="center" shrinkToFit="1"/>
      <protection locked="0"/>
    </xf>
    <xf numFmtId="0" fontId="31" fillId="5" borderId="84" xfId="125" applyFont="1" applyFill="1" applyBorder="1" applyAlignment="1" applyProtection="1">
      <alignment horizontal="center" vertical="center" shrinkToFit="1"/>
      <protection locked="0"/>
    </xf>
    <xf numFmtId="0" fontId="31" fillId="5" borderId="51" xfId="125" applyFont="1" applyFill="1" applyBorder="1" applyAlignment="1" applyProtection="1">
      <alignment horizontal="center" vertical="center" shrinkToFit="1"/>
      <protection locked="0"/>
    </xf>
    <xf numFmtId="0" fontId="31" fillId="5" borderId="86" xfId="125" applyFont="1" applyFill="1" applyBorder="1" applyAlignment="1" applyProtection="1">
      <alignment horizontal="center" vertical="center" shrinkToFit="1"/>
      <protection locked="0"/>
    </xf>
    <xf numFmtId="0" fontId="31" fillId="5" borderId="87" xfId="125" applyFont="1" applyFill="1" applyBorder="1" applyAlignment="1" applyProtection="1">
      <alignment horizontal="center" vertical="center" shrinkToFit="1"/>
      <protection locked="0"/>
    </xf>
    <xf numFmtId="0" fontId="30" fillId="0" borderId="49" xfId="125" applyFont="1" applyBorder="1" applyAlignment="1" applyProtection="1">
      <alignment horizontal="center" vertical="center" shrinkToFit="1"/>
      <protection locked="0"/>
    </xf>
    <xf numFmtId="0" fontId="13" fillId="0" borderId="49" xfId="127" applyFont="1" applyBorder="1" applyProtection="1">
      <alignment vertical="center"/>
      <protection locked="0"/>
    </xf>
    <xf numFmtId="0" fontId="13" fillId="0" borderId="50" xfId="127" applyFont="1" applyBorder="1" applyProtection="1">
      <alignment vertical="center"/>
      <protection locked="0"/>
    </xf>
    <xf numFmtId="0" fontId="29" fillId="0" borderId="49" xfId="125" applyFont="1" applyBorder="1" applyAlignment="1" applyProtection="1">
      <alignment horizontal="center" vertical="center" shrinkToFit="1"/>
      <protection locked="0"/>
    </xf>
    <xf numFmtId="38" fontId="29" fillId="0" borderId="48" xfId="125" applyNumberFormat="1" applyFont="1" applyBorder="1" applyAlignment="1" applyProtection="1">
      <alignment horizontal="center" vertical="center" shrinkToFit="1"/>
      <protection locked="0"/>
    </xf>
    <xf numFmtId="38" fontId="29" fillId="0" borderId="49" xfId="125" applyNumberFormat="1" applyFont="1" applyBorder="1" applyAlignment="1" applyProtection="1">
      <alignment horizontal="center" vertical="center" shrinkToFit="1"/>
      <protection locked="0"/>
    </xf>
    <xf numFmtId="180" fontId="13" fillId="0" borderId="49" xfId="126" applyNumberFormat="1" applyFont="1" applyBorder="1" applyProtection="1">
      <alignment vertical="center"/>
      <protection locked="0"/>
    </xf>
    <xf numFmtId="0" fontId="15" fillId="0" borderId="17" xfId="125" applyFont="1" applyBorder="1" applyAlignment="1" applyProtection="1">
      <alignment horizontal="left" vertical="center" shrinkToFit="1"/>
      <protection locked="0"/>
    </xf>
    <xf numFmtId="0" fontId="15" fillId="0" borderId="0" xfId="125" applyFont="1" applyAlignment="1" applyProtection="1">
      <alignment horizontal="left" vertical="center" shrinkToFit="1"/>
      <protection locked="0"/>
    </xf>
    <xf numFmtId="0" fontId="15" fillId="0" borderId="19" xfId="125" applyFont="1" applyBorder="1" applyAlignment="1" applyProtection="1">
      <alignment horizontal="left" vertical="center" shrinkToFit="1"/>
      <protection locked="0"/>
    </xf>
    <xf numFmtId="0" fontId="15" fillId="0" borderId="39" xfId="125" applyFont="1" applyBorder="1" applyAlignment="1" applyProtection="1">
      <alignment horizontal="left" vertical="center" shrinkToFit="1"/>
      <protection locked="0"/>
    </xf>
    <xf numFmtId="0" fontId="15" fillId="0" borderId="2" xfId="125" applyFont="1" applyBorder="1" applyAlignment="1" applyProtection="1">
      <alignment horizontal="left" vertical="center" shrinkToFit="1"/>
      <protection locked="0"/>
    </xf>
    <xf numFmtId="0" fontId="15" fillId="0" borderId="44" xfId="125" applyFont="1" applyBorder="1" applyAlignment="1" applyProtection="1">
      <alignment horizontal="left" vertical="center" shrinkToFit="1"/>
      <protection locked="0"/>
    </xf>
    <xf numFmtId="38" fontId="5" fillId="3" borderId="4" xfId="126" applyFill="1" applyBorder="1" applyProtection="1">
      <alignment vertical="center"/>
      <protection locked="0"/>
    </xf>
    <xf numFmtId="38" fontId="5" fillId="3" borderId="5" xfId="126" applyFill="1" applyBorder="1" applyProtection="1">
      <alignment vertical="center"/>
      <protection locked="0"/>
    </xf>
    <xf numFmtId="38" fontId="5" fillId="3" borderId="6" xfId="126" applyFill="1" applyBorder="1" applyProtection="1">
      <alignment vertical="center"/>
      <protection locked="0"/>
    </xf>
    <xf numFmtId="0" fontId="5" fillId="0" borderId="0" xfId="125" applyAlignment="1" applyProtection="1">
      <alignment horizontal="left" vertical="center"/>
      <protection locked="0"/>
    </xf>
    <xf numFmtId="38" fontId="18" fillId="3" borderId="46" xfId="126" applyFont="1" applyFill="1" applyBorder="1" applyAlignment="1" applyProtection="1">
      <alignment horizontal="center" vertical="center"/>
      <protection locked="0"/>
    </xf>
    <xf numFmtId="38" fontId="18" fillId="3" borderId="3" xfId="126" applyFont="1" applyFill="1" applyBorder="1" applyAlignment="1" applyProtection="1">
      <alignment horizontal="center" vertical="center"/>
      <protection locked="0"/>
    </xf>
    <xf numFmtId="38" fontId="18" fillId="3" borderId="47" xfId="126" applyFont="1" applyFill="1" applyBorder="1" applyAlignment="1" applyProtection="1">
      <alignment horizontal="center" vertical="center"/>
      <protection locked="0"/>
    </xf>
    <xf numFmtId="0" fontId="5" fillId="0" borderId="2" xfId="125" applyBorder="1" applyAlignment="1" applyProtection="1">
      <alignment vertical="center" shrinkToFit="1"/>
      <protection locked="0"/>
    </xf>
    <xf numFmtId="0" fontId="5" fillId="3" borderId="22" xfId="125" applyFill="1" applyBorder="1" applyAlignment="1" applyProtection="1">
      <alignment horizontal="center" vertical="center"/>
      <protection locked="0"/>
    </xf>
    <xf numFmtId="0" fontId="5" fillId="3" borderId="23" xfId="125" applyFill="1" applyBorder="1" applyAlignment="1" applyProtection="1">
      <alignment horizontal="center" vertical="center"/>
      <protection locked="0"/>
    </xf>
    <xf numFmtId="0" fontId="5" fillId="3" borderId="35" xfId="125" applyFill="1" applyBorder="1" applyAlignment="1" applyProtection="1">
      <alignment horizontal="center" vertical="center"/>
      <protection locked="0"/>
    </xf>
    <xf numFmtId="0" fontId="5" fillId="3" borderId="36" xfId="125" applyFill="1" applyBorder="1" applyAlignment="1" applyProtection="1">
      <alignment horizontal="center" vertical="center"/>
      <protection locked="0"/>
    </xf>
    <xf numFmtId="0" fontId="5" fillId="3" borderId="24" xfId="125" applyFill="1" applyBorder="1" applyAlignment="1" applyProtection="1">
      <alignment horizontal="center" vertical="center"/>
      <protection locked="0"/>
    </xf>
    <xf numFmtId="0" fontId="14" fillId="3" borderId="20" xfId="125" applyFont="1" applyFill="1" applyBorder="1" applyAlignment="1" applyProtection="1">
      <alignment horizontal="center" vertical="top" wrapText="1" shrinkToFit="1"/>
      <protection locked="0"/>
    </xf>
    <xf numFmtId="0" fontId="14" fillId="3" borderId="0" xfId="125" applyFont="1" applyFill="1" applyAlignment="1" applyProtection="1">
      <alignment horizontal="center" vertical="top" wrapText="1" shrinkToFit="1"/>
      <protection locked="0"/>
    </xf>
    <xf numFmtId="0" fontId="14" fillId="3" borderId="19" xfId="125" applyFont="1" applyFill="1" applyBorder="1" applyAlignment="1" applyProtection="1">
      <alignment horizontal="center" vertical="top" wrapText="1" shrinkToFit="1"/>
      <protection locked="0"/>
    </xf>
    <xf numFmtId="0" fontId="14" fillId="3" borderId="25" xfId="125" applyFont="1" applyFill="1" applyBorder="1" applyAlignment="1" applyProtection="1">
      <alignment horizontal="center" vertical="top" wrapText="1" shrinkToFit="1"/>
      <protection locked="0"/>
    </xf>
    <xf numFmtId="0" fontId="14" fillId="3" borderId="3" xfId="125" applyFont="1" applyFill="1" applyBorder="1" applyAlignment="1" applyProtection="1">
      <alignment horizontal="center" vertical="top" wrapText="1" shrinkToFit="1"/>
      <protection locked="0"/>
    </xf>
    <xf numFmtId="0" fontId="14" fillId="3" borderId="28" xfId="125" applyFont="1" applyFill="1" applyBorder="1" applyAlignment="1" applyProtection="1">
      <alignment horizontal="center" vertical="top" wrapText="1" shrinkToFit="1"/>
      <protection locked="0"/>
    </xf>
    <xf numFmtId="178" fontId="13" fillId="0" borderId="20" xfId="125" applyNumberFormat="1" applyFont="1" applyBorder="1" applyAlignment="1">
      <alignment horizontal="right" vertical="top"/>
    </xf>
    <xf numFmtId="178" fontId="13" fillId="0" borderId="0" xfId="125" applyNumberFormat="1" applyFont="1" applyAlignment="1">
      <alignment horizontal="right" vertical="top"/>
    </xf>
    <xf numFmtId="0" fontId="5" fillId="0" borderId="17" xfId="125" applyBorder="1" applyAlignment="1" applyProtection="1">
      <alignment horizontal="left" vertical="center"/>
      <protection locked="0"/>
    </xf>
    <xf numFmtId="0" fontId="5" fillId="0" borderId="19" xfId="125" applyBorder="1" applyAlignment="1" applyProtection="1">
      <alignment horizontal="left" vertical="center"/>
      <protection locked="0"/>
    </xf>
    <xf numFmtId="38" fontId="6" fillId="0" borderId="20" xfId="126" applyFont="1" applyBorder="1" applyAlignment="1" applyProtection="1">
      <alignment horizontal="center" vertical="center" shrinkToFit="1"/>
      <protection locked="0"/>
    </xf>
    <xf numFmtId="38" fontId="6" fillId="0" borderId="0" xfId="126" applyFont="1" applyAlignment="1" applyProtection="1">
      <alignment horizontal="center" vertical="center" shrinkToFit="1"/>
      <protection locked="0"/>
    </xf>
    <xf numFmtId="38" fontId="6" fillId="0" borderId="45" xfId="126" applyFont="1" applyBorder="1" applyAlignment="1" applyProtection="1">
      <alignment horizontal="center" vertical="center" shrinkToFit="1"/>
      <protection locked="0"/>
    </xf>
    <xf numFmtId="38" fontId="6" fillId="0" borderId="2" xfId="126" applyFont="1" applyBorder="1" applyAlignment="1" applyProtection="1">
      <alignment horizontal="center" vertical="center" shrinkToFit="1"/>
      <protection locked="0"/>
    </xf>
    <xf numFmtId="0" fontId="5" fillId="0" borderId="12" xfId="125" applyBorder="1" applyProtection="1">
      <alignment vertical="center"/>
      <protection locked="0"/>
    </xf>
    <xf numFmtId="0" fontId="5" fillId="0" borderId="15" xfId="125" applyBorder="1" applyProtection="1">
      <alignment vertical="center"/>
      <protection locked="0"/>
    </xf>
    <xf numFmtId="0" fontId="5" fillId="0" borderId="41" xfId="125" applyBorder="1" applyProtection="1">
      <alignment vertical="center"/>
      <protection locked="0"/>
    </xf>
    <xf numFmtId="179" fontId="15" fillId="3" borderId="17" xfId="125" applyNumberFormat="1" applyFont="1" applyFill="1" applyBorder="1" applyAlignment="1" applyProtection="1">
      <alignment horizontal="center" vertical="center" shrinkToFit="1"/>
      <protection locked="0"/>
    </xf>
    <xf numFmtId="179" fontId="15" fillId="3" borderId="0" xfId="125" applyNumberFormat="1" applyFont="1" applyFill="1" applyAlignment="1" applyProtection="1">
      <alignment horizontal="center" vertical="center" shrinkToFit="1"/>
      <protection locked="0"/>
    </xf>
    <xf numFmtId="179" fontId="15" fillId="3" borderId="37" xfId="125" applyNumberFormat="1" applyFont="1" applyFill="1" applyBorder="1" applyAlignment="1" applyProtection="1">
      <alignment horizontal="center" vertical="center" shrinkToFit="1"/>
      <protection locked="0"/>
    </xf>
    <xf numFmtId="179" fontId="15" fillId="3" borderId="46" xfId="125" applyNumberFormat="1" applyFont="1" applyFill="1" applyBorder="1" applyAlignment="1" applyProtection="1">
      <alignment horizontal="center" vertical="center" shrinkToFit="1"/>
      <protection locked="0"/>
    </xf>
    <xf numFmtId="179" fontId="15" fillId="3" borderId="3" xfId="125" applyNumberFormat="1" applyFont="1" applyFill="1" applyBorder="1" applyAlignment="1" applyProtection="1">
      <alignment horizontal="center" vertical="center" shrinkToFit="1"/>
      <protection locked="0"/>
    </xf>
    <xf numFmtId="179" fontId="15" fillId="3" borderId="26" xfId="125" applyNumberFormat="1" applyFont="1" applyFill="1" applyBorder="1" applyAlignment="1" applyProtection="1">
      <alignment horizontal="center" vertical="center" shrinkToFit="1"/>
      <protection locked="0"/>
    </xf>
    <xf numFmtId="0" fontId="15" fillId="3" borderId="38" xfId="125" applyFont="1" applyFill="1" applyBorder="1" applyAlignment="1" applyProtection="1">
      <alignment horizontal="center" vertical="center" shrinkToFit="1"/>
      <protection locked="0"/>
    </xf>
    <xf numFmtId="0" fontId="15" fillId="3" borderId="0" xfId="125" applyFont="1" applyFill="1" applyAlignment="1" applyProtection="1">
      <alignment horizontal="center" vertical="center" shrinkToFit="1"/>
      <protection locked="0"/>
    </xf>
    <xf numFmtId="0" fontId="15" fillId="3" borderId="19" xfId="125" applyFont="1" applyFill="1" applyBorder="1" applyAlignment="1" applyProtection="1">
      <alignment horizontal="center" vertical="center" shrinkToFit="1"/>
      <protection locked="0"/>
    </xf>
    <xf numFmtId="0" fontId="15" fillId="3" borderId="27" xfId="125" applyFont="1" applyFill="1" applyBorder="1" applyAlignment="1" applyProtection="1">
      <alignment horizontal="center" vertical="center" shrinkToFit="1"/>
      <protection locked="0"/>
    </xf>
    <xf numFmtId="0" fontId="15" fillId="3" borderId="3" xfId="125" applyFont="1" applyFill="1" applyBorder="1" applyAlignment="1" applyProtection="1">
      <alignment horizontal="center" vertical="center" shrinkToFit="1"/>
      <protection locked="0"/>
    </xf>
    <xf numFmtId="0" fontId="15" fillId="3" borderId="28" xfId="125" applyFont="1" applyFill="1" applyBorder="1" applyAlignment="1" applyProtection="1">
      <alignment horizontal="center" vertical="center" shrinkToFit="1"/>
      <protection locked="0"/>
    </xf>
    <xf numFmtId="0" fontId="5" fillId="3" borderId="12" xfId="125" applyFill="1" applyBorder="1" applyProtection="1">
      <alignment vertical="center"/>
      <protection locked="0"/>
    </xf>
    <xf numFmtId="0" fontId="5" fillId="3" borderId="15" xfId="125" applyFill="1" applyBorder="1" applyProtection="1">
      <alignment vertical="center"/>
      <protection locked="0"/>
    </xf>
    <xf numFmtId="0" fontId="5" fillId="3" borderId="16" xfId="125" applyFill="1" applyBorder="1" applyProtection="1">
      <alignment vertical="center"/>
      <protection locked="0"/>
    </xf>
    <xf numFmtId="0" fontId="5" fillId="0" borderId="32" xfId="125" applyBorder="1" applyAlignment="1" applyProtection="1">
      <alignment horizontal="center" vertical="center"/>
      <protection locked="0"/>
    </xf>
    <xf numFmtId="0" fontId="5" fillId="0" borderId="33" xfId="125" applyBorder="1" applyAlignment="1" applyProtection="1">
      <alignment horizontal="center" vertical="center"/>
      <protection locked="0"/>
    </xf>
    <xf numFmtId="0" fontId="14" fillId="0" borderId="33" xfId="125" applyNumberFormat="1" applyFont="1" applyBorder="1" applyAlignment="1" applyProtection="1">
      <alignment horizontal="center" vertical="center" shrinkToFit="1"/>
      <protection locked="0"/>
    </xf>
    <xf numFmtId="49" fontId="14" fillId="0" borderId="33" xfId="125" applyNumberFormat="1" applyFont="1" applyBorder="1" applyAlignment="1" applyProtection="1">
      <alignment horizontal="center" vertical="center" shrinkToFit="1"/>
      <protection locked="0"/>
    </xf>
    <xf numFmtId="0" fontId="5" fillId="0" borderId="33" xfId="125" applyBorder="1" applyAlignment="1" applyProtection="1">
      <alignment horizontal="right" vertical="center"/>
      <protection locked="0"/>
    </xf>
    <xf numFmtId="0" fontId="14" fillId="0" borderId="33" xfId="125" applyFont="1" applyBorder="1" applyAlignment="1" applyProtection="1">
      <alignment horizontal="center" vertical="center" shrinkToFit="1"/>
      <protection locked="0"/>
    </xf>
    <xf numFmtId="0" fontId="5" fillId="0" borderId="33" xfId="125" applyBorder="1" applyProtection="1">
      <alignment vertical="center"/>
      <protection locked="0"/>
    </xf>
    <xf numFmtId="0" fontId="5" fillId="0" borderId="34" xfId="125" applyBorder="1" applyProtection="1">
      <alignment vertical="center"/>
      <protection locked="0"/>
    </xf>
    <xf numFmtId="0" fontId="5" fillId="4" borderId="3" xfId="125" applyFill="1" applyBorder="1" applyProtection="1">
      <alignment vertical="center"/>
      <protection locked="0"/>
    </xf>
    <xf numFmtId="0" fontId="14" fillId="0" borderId="21" xfId="125" applyNumberFormat="1" applyFont="1" applyBorder="1" applyAlignment="1" applyProtection="1">
      <alignment horizontal="center" vertical="center" shrinkToFit="1"/>
      <protection locked="0"/>
    </xf>
    <xf numFmtId="49" fontId="14" fillId="0" borderId="21" xfId="125" applyNumberFormat="1" applyFont="1" applyBorder="1" applyAlignment="1" applyProtection="1">
      <alignment horizontal="center" vertical="center" shrinkToFit="1"/>
      <protection locked="0"/>
    </xf>
    <xf numFmtId="0" fontId="5" fillId="3" borderId="23" xfId="125" applyFill="1" applyBorder="1" applyProtection="1">
      <alignment vertical="center"/>
      <protection locked="0"/>
    </xf>
    <xf numFmtId="0" fontId="5" fillId="3" borderId="24" xfId="125" applyFill="1" applyBorder="1" applyProtection="1">
      <alignment vertical="center"/>
      <protection locked="0"/>
    </xf>
    <xf numFmtId="0" fontId="5" fillId="0" borderId="20" xfId="125" applyBorder="1" applyProtection="1">
      <alignment vertical="center"/>
      <protection locked="0"/>
    </xf>
    <xf numFmtId="0" fontId="5" fillId="0" borderId="0" xfId="125" applyProtection="1">
      <alignment vertical="center"/>
      <protection locked="0"/>
    </xf>
    <xf numFmtId="0" fontId="14" fillId="0" borderId="31" xfId="125" applyNumberFormat="1" applyFont="1" applyBorder="1" applyAlignment="1" applyProtection="1">
      <alignment horizontal="center" vertical="center" shrinkToFit="1"/>
      <protection locked="0"/>
    </xf>
    <xf numFmtId="49" fontId="14" fillId="0" borderId="31" xfId="125" applyNumberFormat="1" applyFont="1" applyBorder="1" applyAlignment="1" applyProtection="1">
      <alignment horizontal="center" vertical="center" shrinkToFit="1"/>
      <protection locked="0"/>
    </xf>
    <xf numFmtId="0" fontId="5" fillId="3" borderId="21" xfId="125" applyFill="1" applyBorder="1" applyProtection="1">
      <alignment vertical="center"/>
      <protection locked="0"/>
    </xf>
    <xf numFmtId="0" fontId="14" fillId="3" borderId="21" xfId="125" applyFont="1" applyFill="1" applyBorder="1" applyAlignment="1" applyProtection="1">
      <alignment horizontal="center" vertical="center" shrinkToFit="1"/>
      <protection locked="0"/>
    </xf>
    <xf numFmtId="0" fontId="5" fillId="4" borderId="10" xfId="125" applyFill="1" applyBorder="1" applyProtection="1">
      <alignment vertical="center"/>
      <protection locked="0"/>
    </xf>
    <xf numFmtId="0" fontId="5" fillId="4" borderId="11" xfId="125" applyFill="1" applyBorder="1" applyProtection="1">
      <alignment vertical="center"/>
      <protection locked="0"/>
    </xf>
    <xf numFmtId="9" fontId="0" fillId="3" borderId="12" xfId="128" applyFont="1" applyFill="1" applyBorder="1" applyAlignment="1" applyProtection="1">
      <alignment horizontal="center" vertical="center"/>
      <protection locked="0"/>
    </xf>
    <xf numFmtId="9" fontId="0" fillId="3" borderId="15" xfId="128" applyFont="1" applyFill="1" applyBorder="1" applyAlignment="1" applyProtection="1">
      <alignment horizontal="center" vertical="center"/>
      <protection locked="0"/>
    </xf>
    <xf numFmtId="9" fontId="0" fillId="3" borderId="25" xfId="128" applyFont="1" applyFill="1" applyBorder="1" applyAlignment="1" applyProtection="1">
      <alignment horizontal="center" vertical="center"/>
      <protection locked="0"/>
    </xf>
    <xf numFmtId="9" fontId="0" fillId="3" borderId="3" xfId="128" applyFont="1" applyFill="1" applyBorder="1" applyAlignment="1" applyProtection="1">
      <alignment horizontal="center" vertical="center"/>
      <protection locked="0"/>
    </xf>
    <xf numFmtId="49" fontId="16" fillId="3" borderId="15" xfId="125" applyNumberFormat="1" applyFont="1" applyFill="1" applyBorder="1" applyAlignment="1" applyProtection="1">
      <alignment horizontal="center" vertical="center" shrinkToFit="1"/>
      <protection locked="0"/>
    </xf>
    <xf numFmtId="49" fontId="16" fillId="3" borderId="3" xfId="125" applyNumberFormat="1" applyFont="1" applyFill="1" applyBorder="1" applyAlignment="1" applyProtection="1">
      <alignment horizontal="center" vertical="center" shrinkToFit="1"/>
      <protection locked="0"/>
    </xf>
    <xf numFmtId="0" fontId="5" fillId="3" borderId="15" xfId="125" applyFill="1" applyBorder="1" applyAlignment="1" applyProtection="1">
      <alignment horizontal="center" vertical="center"/>
      <protection locked="0"/>
    </xf>
    <xf numFmtId="0" fontId="5" fillId="3" borderId="16" xfId="125" applyNumberFormat="1" applyFill="1" applyBorder="1" applyAlignment="1" applyProtection="1">
      <alignment horizontal="center" vertical="center"/>
      <protection locked="0"/>
    </xf>
    <xf numFmtId="0" fontId="5" fillId="3" borderId="3" xfId="125" applyFill="1" applyBorder="1" applyAlignment="1" applyProtection="1">
      <alignment horizontal="center" vertical="center"/>
      <protection locked="0"/>
    </xf>
    <xf numFmtId="0" fontId="5" fillId="3" borderId="28" xfId="125" applyFill="1" applyBorder="1" applyAlignment="1" applyProtection="1">
      <alignment horizontal="center" vertical="center"/>
      <protection locked="0"/>
    </xf>
    <xf numFmtId="176" fontId="9" fillId="0" borderId="20" xfId="125" applyNumberFormat="1" applyFont="1" applyBorder="1" applyAlignment="1">
      <alignment horizontal="center" vertical="center"/>
    </xf>
    <xf numFmtId="176" fontId="9" fillId="0" borderId="0" xfId="125" applyNumberFormat="1" applyFont="1" applyAlignment="1">
      <alignment horizontal="center" vertical="center"/>
    </xf>
    <xf numFmtId="179" fontId="6" fillId="0" borderId="17" xfId="125" applyNumberFormat="1" applyFont="1" applyBorder="1" applyAlignment="1" applyProtection="1">
      <alignment horizontal="center" vertical="center" shrinkToFit="1"/>
      <protection locked="0"/>
    </xf>
    <xf numFmtId="179" fontId="6" fillId="0" borderId="0" xfId="125" applyNumberFormat="1" applyFont="1" applyAlignment="1" applyProtection="1">
      <alignment horizontal="center" vertical="center" shrinkToFit="1"/>
      <protection locked="0"/>
    </xf>
    <xf numFmtId="179" fontId="6" fillId="0" borderId="18" xfId="125" applyNumberFormat="1" applyFont="1" applyBorder="1" applyAlignment="1" applyProtection="1">
      <alignment horizontal="center" vertical="center" shrinkToFit="1"/>
      <protection locked="0"/>
    </xf>
    <xf numFmtId="179" fontId="6" fillId="0" borderId="39" xfId="125" applyNumberFormat="1" applyFont="1" applyBorder="1" applyAlignment="1" applyProtection="1">
      <alignment horizontal="center" vertical="center" shrinkToFit="1"/>
      <protection locked="0"/>
    </xf>
    <xf numFmtId="179" fontId="6" fillId="0" borderId="2" xfId="125" applyNumberFormat="1" applyFont="1" applyBorder="1" applyAlignment="1" applyProtection="1">
      <alignment horizontal="center" vertical="center" shrinkToFit="1"/>
      <protection locked="0"/>
    </xf>
    <xf numFmtId="179" fontId="6" fillId="0" borderId="40" xfId="125" applyNumberFormat="1" applyFont="1" applyBorder="1" applyAlignment="1" applyProtection="1">
      <alignment horizontal="center" vertical="center" shrinkToFit="1"/>
      <protection locked="0"/>
    </xf>
    <xf numFmtId="0" fontId="15" fillId="0" borderId="29" xfId="125" applyFont="1" applyBorder="1" applyAlignment="1" applyProtection="1">
      <alignment horizontal="left" vertical="center" shrinkToFit="1"/>
      <protection locked="0"/>
    </xf>
    <xf numFmtId="0" fontId="15" fillId="0" borderId="21" xfId="125" applyFont="1" applyBorder="1" applyAlignment="1" applyProtection="1">
      <alignment horizontal="left" vertical="center" shrinkToFit="1"/>
      <protection locked="0"/>
    </xf>
    <xf numFmtId="0" fontId="15" fillId="0" borderId="30" xfId="125" applyFont="1" applyBorder="1" applyAlignment="1" applyProtection="1">
      <alignment horizontal="left" vertical="center" shrinkToFit="1"/>
      <protection locked="0"/>
    </xf>
    <xf numFmtId="0" fontId="17" fillId="0" borderId="20" xfId="125" applyFont="1" applyBorder="1" applyAlignment="1" applyProtection="1">
      <alignment horizontal="center" vertical="center" shrinkToFit="1"/>
      <protection locked="0"/>
    </xf>
    <xf numFmtId="0" fontId="17" fillId="0" borderId="0" xfId="125" applyFont="1" applyAlignment="1" applyProtection="1">
      <alignment horizontal="center" vertical="center" shrinkToFit="1"/>
      <protection locked="0"/>
    </xf>
    <xf numFmtId="0" fontId="17" fillId="0" borderId="19" xfId="125" applyFont="1" applyBorder="1" applyAlignment="1" applyProtection="1">
      <alignment horizontal="center" vertical="center" shrinkToFit="1"/>
      <protection locked="0"/>
    </xf>
    <xf numFmtId="0" fontId="17" fillId="0" borderId="25" xfId="125" applyFont="1" applyBorder="1" applyAlignment="1" applyProtection="1">
      <alignment horizontal="center" vertical="center" shrinkToFit="1"/>
      <protection locked="0"/>
    </xf>
    <xf numFmtId="0" fontId="17" fillId="0" borderId="3" xfId="125" applyFont="1" applyBorder="1" applyAlignment="1" applyProtection="1">
      <alignment horizontal="center" vertical="center" shrinkToFit="1"/>
      <protection locked="0"/>
    </xf>
    <xf numFmtId="0" fontId="17" fillId="0" borderId="28" xfId="125" applyFont="1" applyBorder="1" applyAlignment="1" applyProtection="1">
      <alignment horizontal="center" vertical="center" shrinkToFit="1"/>
      <protection locked="0"/>
    </xf>
    <xf numFmtId="0" fontId="16" fillId="0" borderId="20" xfId="125" applyFont="1" applyBorder="1" applyAlignment="1" applyProtection="1">
      <alignment horizontal="center" vertical="center" shrinkToFit="1"/>
      <protection locked="0"/>
    </xf>
    <xf numFmtId="0" fontId="16" fillId="0" borderId="0" xfId="125" applyFont="1" applyAlignment="1" applyProtection="1">
      <alignment horizontal="center" vertical="center" shrinkToFit="1"/>
      <protection locked="0"/>
    </xf>
    <xf numFmtId="0" fontId="16" fillId="0" borderId="19" xfId="125" applyFont="1" applyBorder="1" applyAlignment="1" applyProtection="1">
      <alignment horizontal="center" vertical="center" shrinkToFit="1"/>
      <protection locked="0"/>
    </xf>
    <xf numFmtId="0" fontId="16" fillId="0" borderId="25" xfId="125" applyFont="1" applyBorder="1" applyAlignment="1" applyProtection="1">
      <alignment horizontal="center" vertical="center" shrinkToFit="1"/>
      <protection locked="0"/>
    </xf>
    <xf numFmtId="0" fontId="16" fillId="0" borderId="3" xfId="125" applyFont="1" applyBorder="1" applyAlignment="1" applyProtection="1">
      <alignment horizontal="center" vertical="center" shrinkToFit="1"/>
      <protection locked="0"/>
    </xf>
    <xf numFmtId="0" fontId="16" fillId="0" borderId="28" xfId="125" applyFont="1" applyBorder="1" applyAlignment="1" applyProtection="1">
      <alignment horizontal="center" vertical="center" shrinkToFit="1"/>
      <protection locked="0"/>
    </xf>
    <xf numFmtId="0" fontId="6" fillId="0" borderId="0" xfId="125" applyFont="1" applyAlignment="1" applyProtection="1">
      <alignment horizontal="left" vertical="center" shrinkToFit="1"/>
      <protection locked="0"/>
    </xf>
    <xf numFmtId="0" fontId="5" fillId="0" borderId="2" xfId="125" applyBorder="1" applyAlignment="1" applyProtection="1">
      <alignment horizontal="right"/>
      <protection locked="0"/>
    </xf>
    <xf numFmtId="0" fontId="5" fillId="0" borderId="3" xfId="125" applyBorder="1" applyAlignment="1" applyProtection="1">
      <protection locked="0"/>
    </xf>
    <xf numFmtId="0" fontId="5" fillId="0" borderId="4" xfId="125" applyBorder="1" applyProtection="1">
      <alignment vertical="center"/>
      <protection locked="0"/>
    </xf>
    <xf numFmtId="0" fontId="5" fillId="0" borderId="5" xfId="125" applyBorder="1" applyProtection="1">
      <alignment vertical="center"/>
      <protection locked="0"/>
    </xf>
    <xf numFmtId="0" fontId="5" fillId="0" borderId="6" xfId="125" applyBorder="1" applyProtection="1">
      <alignment vertical="center"/>
      <protection locked="0"/>
    </xf>
    <xf numFmtId="0" fontId="5" fillId="0" borderId="7" xfId="125" applyBorder="1" applyProtection="1">
      <alignment vertical="center"/>
      <protection locked="0"/>
    </xf>
    <xf numFmtId="0" fontId="5" fillId="0" borderId="8" xfId="125" applyBorder="1" applyProtection="1">
      <alignment vertical="center"/>
      <protection locked="0"/>
    </xf>
    <xf numFmtId="0" fontId="5" fillId="3" borderId="9" xfId="125" applyFill="1" applyBorder="1" applyProtection="1">
      <alignment vertical="center"/>
      <protection locked="0"/>
    </xf>
    <xf numFmtId="0" fontId="5" fillId="3" borderId="10" xfId="125" applyFill="1" applyBorder="1" applyProtection="1">
      <alignment vertical="center"/>
      <protection locked="0"/>
    </xf>
    <xf numFmtId="0" fontId="5" fillId="12" borderId="74" xfId="125" applyFill="1" applyBorder="1" applyAlignment="1" applyProtection="1">
      <alignment horizontal="center" vertical="center"/>
      <protection locked="0"/>
    </xf>
    <xf numFmtId="0" fontId="5" fillId="12" borderId="31" xfId="125" applyFill="1" applyBorder="1" applyAlignment="1" applyProtection="1">
      <alignment horizontal="center" vertical="center"/>
      <protection locked="0"/>
    </xf>
    <xf numFmtId="0" fontId="5" fillId="12" borderId="77" xfId="125" applyFill="1" applyBorder="1" applyAlignment="1" applyProtection="1">
      <alignment horizontal="center" vertical="center"/>
      <protection locked="0"/>
    </xf>
    <xf numFmtId="0" fontId="5" fillId="0" borderId="76" xfId="125" applyBorder="1" applyAlignment="1" applyProtection="1">
      <alignment horizontal="center" vertical="center"/>
      <protection locked="0"/>
    </xf>
    <xf numFmtId="0" fontId="5" fillId="0" borderId="31" xfId="125" applyBorder="1" applyAlignment="1" applyProtection="1">
      <alignment horizontal="center" vertical="center"/>
      <protection locked="0"/>
    </xf>
    <xf numFmtId="0" fontId="5" fillId="0" borderId="75" xfId="125" applyBorder="1" applyAlignment="1" applyProtection="1">
      <alignment horizontal="center" vertical="center"/>
      <protection locked="0"/>
    </xf>
    <xf numFmtId="0" fontId="5" fillId="13" borderId="81" xfId="125" applyFill="1" applyBorder="1" applyAlignment="1" applyProtection="1">
      <alignment horizontal="center" vertical="center"/>
      <protection locked="0"/>
    </xf>
    <xf numFmtId="0" fontId="5" fillId="13" borderId="79" xfId="125" applyFill="1" applyBorder="1" applyAlignment="1" applyProtection="1">
      <alignment horizontal="center" vertical="center"/>
      <protection locked="0"/>
    </xf>
    <xf numFmtId="0" fontId="5" fillId="13" borderId="82" xfId="125" applyFill="1" applyBorder="1" applyAlignment="1" applyProtection="1">
      <alignment horizontal="center" vertical="center"/>
      <protection locked="0"/>
    </xf>
    <xf numFmtId="0" fontId="5" fillId="8" borderId="43" xfId="125" applyFill="1" applyBorder="1" applyAlignment="1" applyProtection="1">
      <alignment horizontal="center" vertical="center"/>
      <protection locked="0"/>
    </xf>
    <xf numFmtId="0" fontId="5" fillId="8" borderId="23" xfId="125" applyFill="1" applyBorder="1" applyAlignment="1" applyProtection="1">
      <alignment horizontal="center" vertical="center"/>
      <protection locked="0"/>
    </xf>
    <xf numFmtId="0" fontId="5" fillId="8" borderId="94" xfId="125" applyFill="1" applyBorder="1" applyAlignment="1" applyProtection="1">
      <alignment horizontal="center" vertical="center"/>
      <protection locked="0"/>
    </xf>
    <xf numFmtId="0" fontId="36" fillId="0" borderId="12" xfId="125" applyFont="1" applyBorder="1" applyAlignment="1" applyProtection="1">
      <alignment horizontal="left" vertical="center"/>
      <protection locked="0"/>
    </xf>
    <xf numFmtId="0" fontId="36" fillId="0" borderId="15" xfId="125" applyFont="1" applyBorder="1" applyAlignment="1" applyProtection="1">
      <alignment horizontal="left" vertical="center"/>
      <protection locked="0"/>
    </xf>
    <xf numFmtId="0" fontId="36" fillId="0" borderId="16" xfId="125" applyFont="1" applyBorder="1" applyAlignment="1" applyProtection="1">
      <alignment horizontal="left" vertical="center"/>
      <protection locked="0"/>
    </xf>
    <xf numFmtId="0" fontId="5" fillId="11" borderId="74" xfId="125" applyFill="1" applyBorder="1" applyAlignment="1" applyProtection="1">
      <alignment horizontal="center" vertical="center"/>
      <protection locked="0"/>
    </xf>
    <xf numFmtId="0" fontId="5" fillId="11" borderId="31" xfId="125" applyFill="1" applyBorder="1" applyAlignment="1" applyProtection="1">
      <alignment horizontal="center" vertical="center"/>
      <protection locked="0"/>
    </xf>
    <xf numFmtId="0" fontId="5" fillId="11" borderId="77" xfId="125" applyFill="1" applyBorder="1" applyAlignment="1" applyProtection="1">
      <alignment horizontal="center" vertical="center"/>
      <protection locked="0"/>
    </xf>
    <xf numFmtId="2" fontId="39" fillId="0" borderId="0" xfId="130" applyNumberFormat="1" applyAlignment="1" applyProtection="1">
      <alignment horizontal="center" vertical="center"/>
      <protection locked="0"/>
    </xf>
    <xf numFmtId="0" fontId="39" fillId="0" borderId="0" xfId="130" applyAlignment="1" applyProtection="1">
      <alignment horizontal="center" vertical="center"/>
      <protection locked="0"/>
    </xf>
    <xf numFmtId="0" fontId="5" fillId="0" borderId="65" xfId="125" applyBorder="1" applyAlignment="1" applyProtection="1">
      <alignment horizontal="center" vertical="center"/>
      <protection locked="0"/>
    </xf>
    <xf numFmtId="0" fontId="35" fillId="6" borderId="82" xfId="129" applyFont="1" applyFill="1" applyBorder="1" applyAlignment="1" applyProtection="1">
      <alignment horizontal="center" vertical="center" shrinkToFit="1"/>
      <protection locked="0"/>
    </xf>
    <xf numFmtId="0" fontId="5" fillId="0" borderId="0" xfId="125" applyAlignment="1" applyProtection="1">
      <alignment horizontal="center" vertical="center"/>
      <protection locked="0"/>
    </xf>
    <xf numFmtId="0" fontId="16" fillId="0" borderId="103" xfId="125" applyFont="1" applyBorder="1" applyAlignment="1" applyProtection="1">
      <alignment horizontal="center" vertical="center"/>
      <protection locked="0"/>
    </xf>
    <xf numFmtId="0" fontId="16" fillId="0" borderId="105" xfId="125" applyFont="1" applyBorder="1" applyAlignment="1" applyProtection="1">
      <alignment horizontal="center" vertical="center"/>
      <protection locked="0"/>
    </xf>
    <xf numFmtId="38" fontId="36" fillId="6" borderId="54" xfId="126" applyFont="1" applyFill="1" applyBorder="1" applyAlignment="1" applyProtection="1">
      <alignment horizontal="center" vertical="center" shrinkToFit="1"/>
      <protection locked="0"/>
    </xf>
    <xf numFmtId="38" fontId="36" fillId="6" borderId="55" xfId="126" applyFont="1" applyFill="1" applyBorder="1" applyAlignment="1" applyProtection="1">
      <alignment horizontal="center" vertical="center" shrinkToFit="1"/>
      <protection locked="0"/>
    </xf>
    <xf numFmtId="38" fontId="36" fillId="6" borderId="56" xfId="126" applyFont="1" applyFill="1" applyBorder="1" applyAlignment="1" applyProtection="1">
      <alignment horizontal="center" vertical="center" shrinkToFit="1"/>
      <protection locked="0"/>
    </xf>
    <xf numFmtId="0" fontId="16" fillId="0" borderId="104" xfId="125" applyFont="1" applyBorder="1" applyAlignment="1" applyProtection="1">
      <alignment horizontal="center" vertical="center"/>
      <protection locked="0"/>
    </xf>
    <xf numFmtId="38" fontId="33" fillId="0" borderId="74" xfId="126" applyFont="1" applyFill="1" applyBorder="1" applyAlignment="1" applyProtection="1">
      <alignment horizontal="center" vertical="center" shrinkToFit="1"/>
      <protection locked="0"/>
    </xf>
    <xf numFmtId="38" fontId="33" fillId="0" borderId="31" xfId="126" applyFont="1" applyFill="1" applyBorder="1" applyAlignment="1" applyProtection="1">
      <alignment horizontal="center" vertical="center" shrinkToFit="1"/>
      <protection locked="0"/>
    </xf>
    <xf numFmtId="38" fontId="44" fillId="0" borderId="52" xfId="126" applyFont="1" applyFill="1" applyBorder="1" applyAlignment="1" applyProtection="1">
      <alignment horizontal="center" vertical="center" shrinkToFit="1"/>
      <protection locked="0"/>
    </xf>
    <xf numFmtId="38" fontId="44" fillId="0" borderId="31" xfId="126" applyFont="1" applyFill="1" applyBorder="1" applyAlignment="1" applyProtection="1">
      <alignment horizontal="center" vertical="center" shrinkToFit="1"/>
      <protection locked="0"/>
    </xf>
    <xf numFmtId="38" fontId="44" fillId="0" borderId="53" xfId="126" applyFont="1" applyFill="1" applyBorder="1" applyAlignment="1" applyProtection="1">
      <alignment horizontal="center" vertical="center" shrinkToFit="1"/>
      <protection locked="0"/>
    </xf>
    <xf numFmtId="38" fontId="44" fillId="11" borderId="31" xfId="126" applyFont="1" applyFill="1" applyBorder="1" applyAlignment="1" applyProtection="1">
      <alignment horizontal="center" vertical="center" shrinkToFit="1"/>
      <protection locked="0"/>
    </xf>
    <xf numFmtId="38" fontId="44" fillId="11" borderId="53" xfId="126" applyFont="1" applyFill="1" applyBorder="1" applyAlignment="1" applyProtection="1">
      <alignment horizontal="center" vertical="center" shrinkToFit="1"/>
      <protection locked="0"/>
    </xf>
    <xf numFmtId="0" fontId="39" fillId="0" borderId="96" xfId="130" applyBorder="1" applyAlignment="1" applyProtection="1">
      <alignment horizontal="center" vertical="center"/>
      <protection locked="0"/>
    </xf>
    <xf numFmtId="0" fontId="39" fillId="0" borderId="95" xfId="130" applyBorder="1" applyAlignment="1" applyProtection="1">
      <alignment horizontal="center" vertical="center"/>
      <protection locked="0"/>
    </xf>
    <xf numFmtId="0" fontId="39" fillId="0" borderId="106" xfId="130" applyBorder="1" applyAlignment="1" applyProtection="1">
      <alignment horizontal="center" vertical="center"/>
      <protection locked="0"/>
    </xf>
    <xf numFmtId="0" fontId="22" fillId="0" borderId="61" xfId="125" applyFont="1" applyBorder="1" applyAlignment="1" applyProtection="1">
      <alignment horizontal="center" vertical="center" shrinkToFit="1"/>
      <protection locked="0"/>
    </xf>
    <xf numFmtId="0" fontId="22" fillId="0" borderId="62" xfId="125" applyFont="1" applyBorder="1" applyAlignment="1" applyProtection="1">
      <alignment horizontal="center" vertical="center" shrinkToFit="1"/>
      <protection locked="0"/>
    </xf>
    <xf numFmtId="0" fontId="18" fillId="0" borderId="0" xfId="125" applyFont="1" applyAlignment="1" applyProtection="1">
      <alignment horizontal="center" vertical="center" wrapText="1"/>
      <protection locked="0"/>
    </xf>
    <xf numFmtId="0" fontId="18" fillId="0" borderId="59" xfId="125" applyFont="1" applyBorder="1" applyAlignment="1" applyProtection="1">
      <alignment horizontal="center" vertical="center" wrapText="1"/>
      <protection locked="0"/>
    </xf>
    <xf numFmtId="0" fontId="18" fillId="0" borderId="62" xfId="125" applyFont="1" applyBorder="1" applyAlignment="1" applyProtection="1">
      <alignment horizontal="center" vertical="center" wrapText="1"/>
      <protection locked="0"/>
    </xf>
    <xf numFmtId="0" fontId="18" fillId="0" borderId="63" xfId="125" applyFont="1" applyBorder="1" applyAlignment="1" applyProtection="1">
      <alignment horizontal="center" vertical="center" wrapText="1"/>
      <protection locked="0"/>
    </xf>
    <xf numFmtId="0" fontId="5" fillId="0" borderId="96" xfId="125" applyBorder="1" applyAlignment="1" applyProtection="1">
      <alignment horizontal="center" vertical="center"/>
      <protection locked="0"/>
    </xf>
    <xf numFmtId="0" fontId="5" fillId="0" borderId="95" xfId="125" applyBorder="1" applyAlignment="1" applyProtection="1">
      <alignment horizontal="center" vertical="center"/>
      <protection locked="0"/>
    </xf>
    <xf numFmtId="0" fontId="5" fillId="0" borderId="106" xfId="125" applyBorder="1" applyAlignment="1" applyProtection="1">
      <alignment horizontal="center" vertical="center"/>
      <protection locked="0"/>
    </xf>
    <xf numFmtId="0" fontId="21" fillId="0" borderId="60" xfId="125" applyFont="1" applyBorder="1" applyAlignment="1" applyProtection="1">
      <alignment horizontal="center" vertical="center" wrapText="1" shrinkToFit="1"/>
      <protection locked="0"/>
    </xf>
    <xf numFmtId="0" fontId="21" fillId="0" borderId="0" xfId="125" applyFont="1" applyAlignment="1" applyProtection="1">
      <alignment horizontal="center" vertical="center" wrapText="1" shrinkToFit="1"/>
      <protection locked="0"/>
    </xf>
    <xf numFmtId="0" fontId="21" fillId="0" borderId="59" xfId="125" applyFont="1" applyBorder="1" applyAlignment="1" applyProtection="1">
      <alignment horizontal="center" vertical="center" wrapText="1" shrinkToFit="1"/>
      <protection locked="0"/>
    </xf>
    <xf numFmtId="0" fontId="5" fillId="0" borderId="58" xfId="125" applyBorder="1" applyAlignment="1" applyProtection="1">
      <alignment vertical="center" wrapText="1"/>
      <protection locked="0"/>
    </xf>
    <xf numFmtId="0" fontId="5" fillId="0" borderId="0" xfId="125" applyAlignment="1" applyProtection="1">
      <alignment vertical="center" wrapText="1"/>
      <protection locked="0"/>
    </xf>
    <xf numFmtId="38" fontId="5" fillId="0" borderId="49" xfId="126" applyFont="1" applyBorder="1" applyProtection="1">
      <alignment vertical="center"/>
      <protection locked="0"/>
    </xf>
    <xf numFmtId="38" fontId="5" fillId="0" borderId="79" xfId="126" applyFont="1" applyBorder="1" applyProtection="1">
      <alignment vertical="center"/>
      <protection locked="0"/>
    </xf>
    <xf numFmtId="0" fontId="5" fillId="0" borderId="79" xfId="125" applyBorder="1" applyProtection="1">
      <alignment vertical="center"/>
      <protection locked="0"/>
    </xf>
    <xf numFmtId="0" fontId="5" fillId="0" borderId="80" xfId="125" applyBorder="1" applyProtection="1">
      <alignment vertical="center"/>
      <protection locked="0"/>
    </xf>
    <xf numFmtId="0" fontId="31" fillId="0" borderId="29" xfId="129" applyFont="1" applyBorder="1" applyAlignment="1" applyProtection="1">
      <alignment horizontal="center" vertical="center" shrinkToFit="1"/>
      <protection locked="0"/>
    </xf>
    <xf numFmtId="38" fontId="5" fillId="3" borderId="4" xfId="126" applyFont="1" applyFill="1" applyBorder="1" applyProtection="1">
      <alignment vertical="center"/>
      <protection locked="0"/>
    </xf>
    <xf numFmtId="38" fontId="5" fillId="3" borderId="5" xfId="126" applyFont="1" applyFill="1" applyBorder="1" applyProtection="1">
      <alignment vertical="center"/>
      <protection locked="0"/>
    </xf>
    <xf numFmtId="38" fontId="5" fillId="3" borderId="6" xfId="126" applyFont="1" applyFill="1" applyBorder="1" applyProtection="1">
      <alignment vertical="center"/>
      <protection locked="0"/>
    </xf>
    <xf numFmtId="0" fontId="29" fillId="0" borderId="49" xfId="125" applyFont="1" applyBorder="1" applyAlignment="1" applyProtection="1">
      <alignment horizontal="center" vertical="center"/>
      <protection locked="0"/>
    </xf>
    <xf numFmtId="9" fontId="5" fillId="3" borderId="12" xfId="128" applyFont="1" applyFill="1" applyBorder="1" applyAlignment="1" applyProtection="1">
      <alignment horizontal="center" vertical="center"/>
      <protection locked="0"/>
    </xf>
    <xf numFmtId="9" fontId="5" fillId="3" borderId="15" xfId="128" applyFont="1" applyFill="1" applyBorder="1" applyAlignment="1" applyProtection="1">
      <alignment horizontal="center" vertical="center"/>
      <protection locked="0"/>
    </xf>
    <xf numFmtId="9" fontId="5" fillId="3" borderId="25" xfId="128" applyFont="1" applyFill="1" applyBorder="1" applyAlignment="1" applyProtection="1">
      <alignment horizontal="center" vertical="center"/>
      <protection locked="0"/>
    </xf>
    <xf numFmtId="9" fontId="5" fillId="3" borderId="3" xfId="128" applyFont="1" applyFill="1" applyBorder="1" applyAlignment="1" applyProtection="1">
      <alignment horizontal="center" vertical="center"/>
      <protection locked="0"/>
    </xf>
    <xf numFmtId="0" fontId="19" fillId="0" borderId="15" xfId="125" applyFont="1" applyBorder="1" applyAlignment="1" applyProtection="1">
      <alignment horizontal="center" vertical="center" wrapText="1"/>
      <protection locked="0"/>
    </xf>
    <xf numFmtId="0" fontId="19" fillId="0" borderId="0" xfId="125" applyFont="1" applyAlignment="1" applyProtection="1">
      <alignment horizontal="center" vertical="center" wrapText="1"/>
      <protection locked="0"/>
    </xf>
    <xf numFmtId="0" fontId="22" fillId="0" borderId="60" xfId="125" applyFont="1" applyBorder="1" applyAlignment="1" applyProtection="1">
      <alignment horizontal="left" vertical="top" shrinkToFit="1"/>
      <protection locked="0"/>
    </xf>
    <xf numFmtId="0" fontId="22" fillId="0" borderId="0" xfId="125" applyFont="1" applyAlignment="1" applyProtection="1">
      <alignment horizontal="left" vertical="top" shrinkToFit="1"/>
      <protection locked="0"/>
    </xf>
    <xf numFmtId="0" fontId="22" fillId="0" borderId="61" xfId="125" applyFont="1" applyBorder="1" applyAlignment="1" applyProtection="1">
      <alignment horizontal="left" vertical="top" shrinkToFit="1"/>
      <protection locked="0"/>
    </xf>
    <xf numFmtId="0" fontId="22" fillId="0" borderId="62" xfId="125" applyFont="1" applyBorder="1" applyAlignment="1" applyProtection="1">
      <alignment horizontal="left" vertical="top" shrinkToFit="1"/>
      <protection locked="0"/>
    </xf>
    <xf numFmtId="0" fontId="18" fillId="0" borderId="0" xfId="125" applyFont="1" applyAlignment="1" applyProtection="1">
      <alignment vertical="center" wrapText="1"/>
      <protection locked="0"/>
    </xf>
    <xf numFmtId="0" fontId="18" fillId="0" borderId="0" xfId="125" applyFont="1" applyProtection="1">
      <alignment vertical="center"/>
      <protection locked="0"/>
    </xf>
    <xf numFmtId="0" fontId="18" fillId="0" borderId="59" xfId="125" applyFont="1" applyBorder="1" applyProtection="1">
      <alignment vertical="center"/>
      <protection locked="0"/>
    </xf>
    <xf numFmtId="0" fontId="18" fillId="0" borderId="62" xfId="125" applyFont="1" applyBorder="1" applyProtection="1">
      <alignment vertical="center"/>
      <protection locked="0"/>
    </xf>
    <xf numFmtId="0" fontId="18" fillId="0" borderId="63" xfId="125" applyFont="1" applyBorder="1" applyProtection="1">
      <alignment vertical="center"/>
      <protection locked="0"/>
    </xf>
    <xf numFmtId="0" fontId="22" fillId="0" borderId="17" xfId="125" applyFont="1" applyBorder="1" applyAlignment="1" applyProtection="1">
      <alignment horizontal="left" vertical="center" shrinkToFit="1"/>
      <protection locked="0"/>
    </xf>
    <xf numFmtId="0" fontId="22" fillId="0" borderId="0" xfId="125" applyFont="1" applyAlignment="1" applyProtection="1">
      <alignment horizontal="left" vertical="center" shrinkToFit="1"/>
      <protection locked="0"/>
    </xf>
    <xf numFmtId="0" fontId="22" fillId="0" borderId="19" xfId="125" applyFont="1" applyBorder="1" applyAlignment="1" applyProtection="1">
      <alignment horizontal="left" vertical="center" shrinkToFit="1"/>
      <protection locked="0"/>
    </xf>
    <xf numFmtId="0" fontId="22" fillId="0" borderId="29" xfId="125" applyFont="1" applyBorder="1" applyAlignment="1" applyProtection="1">
      <alignment horizontal="left" vertical="center" shrinkToFit="1"/>
      <protection locked="0"/>
    </xf>
    <xf numFmtId="0" fontId="22" fillId="0" borderId="21" xfId="125" applyFont="1" applyBorder="1" applyAlignment="1" applyProtection="1">
      <alignment horizontal="left" vertical="center" shrinkToFit="1"/>
      <protection locked="0"/>
    </xf>
    <xf numFmtId="0" fontId="22" fillId="0" borderId="30" xfId="125" applyFont="1" applyBorder="1" applyAlignment="1" applyProtection="1">
      <alignment horizontal="left" vertical="center" shrinkToFit="1"/>
      <protection locked="0"/>
    </xf>
    <xf numFmtId="0" fontId="19" fillId="0" borderId="0" xfId="125" applyFont="1" applyAlignment="1" applyProtection="1">
      <alignment horizontal="right" vertical="center" wrapText="1"/>
      <protection locked="0"/>
    </xf>
    <xf numFmtId="0" fontId="22" fillId="0" borderId="60" xfId="125" applyFont="1" applyBorder="1" applyAlignment="1" applyProtection="1">
      <alignment horizontal="right" vertical="center" shrinkToFit="1"/>
      <protection locked="0"/>
    </xf>
    <xf numFmtId="0" fontId="22" fillId="0" borderId="0" xfId="125" applyFont="1" applyAlignment="1" applyProtection="1">
      <alignment horizontal="right" vertical="center" shrinkToFit="1"/>
      <protection locked="0"/>
    </xf>
    <xf numFmtId="0" fontId="5" fillId="0" borderId="60" xfId="125" applyBorder="1" applyProtection="1">
      <alignment vertical="center"/>
      <protection locked="0"/>
    </xf>
    <xf numFmtId="0" fontId="5" fillId="0" borderId="61" xfId="125" applyBorder="1" applyProtection="1">
      <alignment vertical="center"/>
      <protection locked="0"/>
    </xf>
    <xf numFmtId="0" fontId="5" fillId="0" borderId="62" xfId="125" applyBorder="1" applyProtection="1">
      <alignment vertical="center"/>
      <protection locked="0"/>
    </xf>
    <xf numFmtId="0" fontId="40" fillId="9" borderId="57" xfId="125" applyFont="1" applyFill="1" applyBorder="1" applyAlignment="1" applyProtection="1">
      <alignment horizontal="center" vertical="center"/>
      <protection locked="0"/>
    </xf>
    <xf numFmtId="0" fontId="40" fillId="9" borderId="58" xfId="125" applyFont="1" applyFill="1" applyBorder="1" applyAlignment="1" applyProtection="1">
      <alignment horizontal="center" vertical="center"/>
      <protection locked="0"/>
    </xf>
    <xf numFmtId="0" fontId="40" fillId="9" borderId="70" xfId="125" applyFont="1" applyFill="1" applyBorder="1" applyAlignment="1" applyProtection="1">
      <alignment horizontal="center" vertical="center"/>
      <protection locked="0"/>
    </xf>
    <xf numFmtId="0" fontId="40" fillId="9" borderId="61" xfId="125" applyFont="1" applyFill="1" applyBorder="1" applyAlignment="1" applyProtection="1">
      <alignment horizontal="center" vertical="center"/>
      <protection locked="0"/>
    </xf>
    <xf numFmtId="0" fontId="40" fillId="9" borderId="62" xfId="125" applyFont="1" applyFill="1" applyBorder="1" applyAlignment="1" applyProtection="1">
      <alignment horizontal="center" vertical="center"/>
      <protection locked="0"/>
    </xf>
    <xf numFmtId="0" fontId="40" fillId="9" borderId="63" xfId="125" applyFont="1" applyFill="1" applyBorder="1" applyAlignment="1" applyProtection="1">
      <alignment horizontal="center" vertical="center"/>
      <protection locked="0"/>
    </xf>
    <xf numFmtId="0" fontId="5" fillId="14" borderId="79" xfId="125" applyFill="1" applyBorder="1" applyAlignment="1" applyProtection="1">
      <alignment horizontal="center" vertical="center"/>
      <protection locked="0"/>
    </xf>
    <xf numFmtId="0" fontId="5" fillId="14" borderId="82" xfId="125" applyFill="1" applyBorder="1" applyAlignment="1" applyProtection="1">
      <alignment horizontal="center" vertical="center"/>
      <protection locked="0"/>
    </xf>
    <xf numFmtId="183" fontId="29" fillId="0" borderId="48" xfId="125" applyNumberFormat="1" applyFont="1" applyBorder="1" applyAlignment="1" applyProtection="1">
      <alignment horizontal="center" vertical="center"/>
      <protection locked="0"/>
    </xf>
    <xf numFmtId="183" fontId="29" fillId="0" borderId="49" xfId="125" applyNumberFormat="1" applyFont="1" applyBorder="1" applyAlignment="1" applyProtection="1">
      <alignment horizontal="center" vertical="center"/>
      <protection locked="0"/>
    </xf>
    <xf numFmtId="0" fontId="8" fillId="0" borderId="17" xfId="125" applyFont="1" applyBorder="1" applyAlignment="1" applyProtection="1">
      <alignment horizontal="left" vertical="center" shrinkToFit="1"/>
      <protection locked="0"/>
    </xf>
    <xf numFmtId="0" fontId="8" fillId="0" borderId="0" xfId="125" applyFont="1" applyAlignment="1" applyProtection="1">
      <alignment horizontal="left" vertical="center" shrinkToFit="1"/>
      <protection locked="0"/>
    </xf>
    <xf numFmtId="0" fontId="8" fillId="0" borderId="19" xfId="125" applyFont="1" applyBorder="1" applyAlignment="1" applyProtection="1">
      <alignment horizontal="left" vertical="center" shrinkToFit="1"/>
      <protection locked="0"/>
    </xf>
    <xf numFmtId="0" fontId="8" fillId="0" borderId="29" xfId="125" applyFont="1" applyBorder="1" applyAlignment="1" applyProtection="1">
      <alignment horizontal="left" vertical="center" shrinkToFit="1"/>
      <protection locked="0"/>
    </xf>
    <xf numFmtId="0" fontId="8" fillId="0" borderId="21" xfId="125" applyFont="1" applyBorder="1" applyAlignment="1" applyProtection="1">
      <alignment horizontal="left" vertical="center" shrinkToFit="1"/>
      <protection locked="0"/>
    </xf>
    <xf numFmtId="0" fontId="8" fillId="0" borderId="30" xfId="125" applyFont="1" applyBorder="1" applyAlignment="1" applyProtection="1">
      <alignment horizontal="left" vertical="center" shrinkToFit="1"/>
      <protection locked="0"/>
    </xf>
  </cellXfs>
  <cellStyles count="131">
    <cellStyle name="パーセント 2" xfId="128" xr:uid="{00000000-0005-0000-0000-000000000000}"/>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桁区切り 2" xfId="126" xr:uid="{00000000-0005-0000-0000-00003F000000}"/>
    <cellStyle name="標準" xfId="0" builtinId="0"/>
    <cellStyle name="標準 2" xfId="125" xr:uid="{00000000-0005-0000-0000-000041000000}"/>
    <cellStyle name="標準 2 2" xfId="129" xr:uid="{4EEC93EB-9DE5-4E54-A004-0D84477CE8AD}"/>
    <cellStyle name="標準 4" xfId="130" xr:uid="{B72D0451-B05D-41E0-BB7C-8FCBBC8D0BC4}"/>
    <cellStyle name="標準_新規フォーマット（柏）" xfId="127" xr:uid="{00000000-0005-0000-0000-00004200000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s>
  <dxfs count="81">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ont>
        <color theme="0"/>
      </font>
    </dxf>
    <dxf>
      <font>
        <condense val="0"/>
        <extend val="0"/>
        <color indexed="9"/>
      </font>
    </dxf>
    <dxf>
      <font>
        <color theme="0"/>
      </font>
    </dxf>
    <dxf>
      <font>
        <condense val="0"/>
        <extend val="0"/>
        <color indexed="22"/>
      </font>
    </dxf>
    <dxf>
      <font>
        <condense val="0"/>
        <extend val="0"/>
        <color indexed="9"/>
      </font>
    </dxf>
    <dxf>
      <fill>
        <patternFill>
          <bgColor rgb="FFFFC000"/>
        </patternFill>
      </fill>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22"/>
      </font>
    </dxf>
    <dxf>
      <font>
        <condense val="0"/>
        <extend val="0"/>
        <color indexed="9"/>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22"/>
      </font>
    </dxf>
    <dxf>
      <font>
        <condense val="0"/>
        <extend val="0"/>
        <color indexed="9"/>
      </font>
    </dxf>
    <dxf>
      <fill>
        <patternFill>
          <bgColor theme="5" tint="0.59996337778862885"/>
        </patternFill>
      </fill>
    </dxf>
    <dxf>
      <fill>
        <patternFill>
          <bgColor theme="5" tint="0.59996337778862885"/>
        </patternFill>
      </fill>
    </dxf>
    <dxf>
      <fill>
        <patternFill>
          <bgColor rgb="FF92D050"/>
        </patternFill>
      </fill>
    </dxf>
    <dxf>
      <fill>
        <patternFill>
          <bgColor theme="5" tint="0.59996337778862885"/>
        </patternFill>
      </fill>
    </dxf>
    <dxf>
      <fill>
        <patternFill>
          <bgColor theme="8" tint="0.59996337778862885"/>
        </patternFill>
      </fill>
    </dxf>
    <dxf>
      <fill>
        <patternFill>
          <bgColor rgb="FFFFC000"/>
        </patternFill>
      </fill>
    </dxf>
    <dxf>
      <fill>
        <patternFill>
          <bgColor theme="5" tint="0.59996337778862885"/>
        </patternFill>
      </fill>
    </dxf>
    <dxf>
      <fill>
        <patternFill>
          <bgColor theme="5" tint="0.59996337778862885"/>
        </patternFill>
      </fill>
    </dxf>
    <dxf>
      <fill>
        <patternFill>
          <bgColor rgb="FF92D050"/>
        </patternFill>
      </fill>
    </dxf>
    <dxf>
      <fill>
        <patternFill>
          <bgColor rgb="FFFFC000"/>
        </patternFill>
      </fill>
    </dxf>
    <dxf>
      <fill>
        <patternFill>
          <bgColor rgb="FF92D050"/>
        </patternFill>
      </fill>
    </dxf>
    <dxf>
      <font>
        <strike val="0"/>
        <color theme="0"/>
      </font>
    </dxf>
    <dxf>
      <fill>
        <patternFill>
          <bgColor theme="4" tint="-0.24994659260841701"/>
        </patternFill>
      </fill>
    </dxf>
    <dxf>
      <fill>
        <patternFill>
          <bgColor theme="5" tint="0.59996337778862885"/>
        </patternFill>
      </fill>
    </dxf>
    <dxf>
      <fill>
        <patternFill>
          <bgColor theme="8" tint="0.59996337778862885"/>
        </patternFill>
      </fill>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22"/>
      </font>
    </dxf>
    <dxf>
      <font>
        <condense val="0"/>
        <extend val="0"/>
        <color indexed="9"/>
      </font>
    </dxf>
    <dxf>
      <fill>
        <patternFill>
          <bgColor theme="4" tint="-0.24994659260841701"/>
        </patternFill>
      </fill>
    </dxf>
    <dxf>
      <fill>
        <patternFill>
          <bgColor theme="5" tint="0.59996337778862885"/>
        </patternFill>
      </fill>
    </dxf>
    <dxf>
      <fill>
        <patternFill>
          <bgColor theme="4" tint="-0.24994659260841701"/>
        </patternFill>
      </fill>
    </dxf>
    <dxf>
      <font>
        <strike val="0"/>
        <color theme="0"/>
      </font>
    </dxf>
    <dxf>
      <font>
        <strike/>
        <color theme="0"/>
      </font>
    </dxf>
    <dxf>
      <font>
        <color theme="0"/>
      </font>
    </dxf>
    <dxf>
      <font>
        <color theme="0"/>
      </font>
    </dxf>
    <dxf>
      <fill>
        <patternFill>
          <bgColor theme="4" tint="-0.24994659260841701"/>
        </patternFill>
      </fill>
    </dxf>
    <dxf>
      <font>
        <condense val="0"/>
        <extend val="0"/>
        <color indexed="22"/>
      </font>
    </dxf>
    <dxf>
      <font>
        <condense val="0"/>
        <extend val="0"/>
        <color indexed="9"/>
      </font>
    </dxf>
    <dxf>
      <fill>
        <patternFill>
          <bgColor theme="5" tint="0.59996337778862885"/>
        </patternFill>
      </fill>
    </dxf>
    <dxf>
      <font>
        <condense val="0"/>
        <extend val="0"/>
        <color indexed="9"/>
      </font>
    </dxf>
    <dxf>
      <font>
        <condense val="0"/>
        <extend val="0"/>
        <color indexed="9"/>
      </font>
    </dxf>
    <dxf>
      <fill>
        <patternFill>
          <bgColor theme="5" tint="0.59996337778862885"/>
        </patternFill>
      </fill>
    </dxf>
    <dxf>
      <font>
        <color theme="0"/>
      </font>
    </dxf>
    <dxf>
      <font>
        <condense val="0"/>
        <extend val="0"/>
        <color indexed="9"/>
      </font>
    </dxf>
    <dxf>
      <font>
        <color theme="0"/>
      </font>
    </dxf>
    <dxf>
      <font>
        <condense val="0"/>
        <extend val="0"/>
        <color indexed="9"/>
      </font>
    </dxf>
    <dxf>
      <font>
        <condense val="0"/>
        <extend val="0"/>
        <color indexed="22"/>
      </font>
    </dxf>
    <dxf>
      <font>
        <condense val="0"/>
        <extend val="0"/>
        <color indexed="9"/>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BA$3"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BB3"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BC3"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CheckBox" fmlaLink="BA3"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BB3"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BC3"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CheckBox" fmlaLink="BA3"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BB3"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BC3"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CheckBox" fmlaLink="BA3"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BB$3" lockText="1" noThreeD="1"/>
</file>

<file path=xl/ctrlProps/ctrlProp40.xml><?xml version="1.0" encoding="utf-8"?>
<formControlPr xmlns="http://schemas.microsoft.com/office/spreadsheetml/2009/9/main" objectType="Radio" firstButton="1" fmlaLink="BB3"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BC3"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fmlaLink="BA3"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fmlaLink="BB3"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fmlaLink="BC3"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fmlaLink="BA3"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BC$3" lockText="1" noThreeD="1"/>
</file>

<file path=xl/ctrlProps/ctrlProp9.xml><?xml version="1.0" encoding="utf-8"?>
<formControlPr xmlns="http://schemas.microsoft.com/office/spreadsheetml/2009/9/main" objectType="Radio"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342900</xdr:colOff>
          <xdr:row>2</xdr:row>
          <xdr:rowOff>83820</xdr:rowOff>
        </xdr:from>
        <xdr:to>
          <xdr:col>1</xdr:col>
          <xdr:colOff>960120</xdr:colOff>
          <xdr:row>3</xdr:row>
          <xdr:rowOff>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txBody>
            <a:bodyPr vertOverflow="clip" wrap="square" lIns="45720" tIns="27432" rIns="45720" bIns="27432" anchor="ctr" upright="1"/>
            <a:lstStyle/>
            <a:p>
              <a:pPr algn="ctr" rtl="0">
                <a:defRPr sz="1000"/>
              </a:pPr>
              <a:r>
                <a:rPr lang="ja-JP" altLang="en-US" sz="1800" b="0" i="0" u="none" strike="noStrike" baseline="0">
                  <a:solidFill>
                    <a:srgbClr val="000000"/>
                  </a:solidFill>
                  <a:latin typeface="ＭＳ Ｐゴシック"/>
                  <a:ea typeface="ＭＳ Ｐゴシック"/>
                </a:rPr>
                <a:t>折込チラシ申込書出力</a:t>
              </a:r>
            </a:p>
          </xdr:txBody>
        </xdr:sp>
        <xdr:clientData fPrintsWithSheet="0"/>
      </xdr:twoCellAnchor>
    </mc:Choice>
    <mc:Fallback/>
  </mc:AlternateContent>
  <xdr:twoCellAnchor>
    <xdr:from>
      <xdr:col>0</xdr:col>
      <xdr:colOff>68034</xdr:colOff>
      <xdr:row>3</xdr:row>
      <xdr:rowOff>81643</xdr:rowOff>
    </xdr:from>
    <xdr:to>
      <xdr:col>12</xdr:col>
      <xdr:colOff>557891</xdr:colOff>
      <xdr:row>22</xdr:row>
      <xdr:rowOff>0</xdr:rowOff>
    </xdr:to>
    <xdr:sp macro="" textlink="">
      <xdr:nvSpPr>
        <xdr:cNvPr id="3" name="フローチャート: 代替処理 2">
          <a:extLst>
            <a:ext uri="{FF2B5EF4-FFF2-40B4-BE49-F238E27FC236}">
              <a16:creationId xmlns:a16="http://schemas.microsoft.com/office/drawing/2014/main" id="{00000000-0008-0000-0000-000003000000}"/>
            </a:ext>
          </a:extLst>
        </xdr:cNvPr>
        <xdr:cNvSpPr/>
      </xdr:nvSpPr>
      <xdr:spPr>
        <a:xfrm>
          <a:off x="68034" y="1143000"/>
          <a:ext cx="15661821" cy="3279321"/>
        </a:xfrm>
        <a:prstGeom prst="flowChartAlternateProcess">
          <a:avLst/>
        </a:prstGeom>
        <a:solidFill>
          <a:schemeClr val="accent6">
            <a:lumMod val="20000"/>
            <a:lumOff val="80000"/>
          </a:schemeClr>
        </a:solidFill>
        <a:ln>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kumimoji="1" lang="en-US" altLang="ja-JP" sz="3600">
              <a:solidFill>
                <a:srgbClr val="FF0000"/>
              </a:solidFill>
            </a:rPr>
            <a:t>※</a:t>
          </a:r>
          <a:r>
            <a:rPr kumimoji="1" lang="ja-JP" altLang="en-US" sz="3600">
              <a:solidFill>
                <a:srgbClr val="FF0000"/>
              </a:solidFill>
            </a:rPr>
            <a:t>初めにチラシ申込書のヘッダ情報を</a:t>
          </a:r>
          <a:endParaRPr kumimoji="1" lang="en-US" altLang="ja-JP" sz="3600">
            <a:solidFill>
              <a:srgbClr val="FF0000"/>
            </a:solidFill>
          </a:endParaRPr>
        </a:p>
        <a:p>
          <a:pPr algn="ctr"/>
          <a:r>
            <a:rPr kumimoji="1" lang="ja-JP" altLang="en-US" sz="3600">
              <a:solidFill>
                <a:srgbClr val="FF0000"/>
              </a:solidFill>
            </a:rPr>
            <a:t>　　「ヘッダ入力」シートへ入力してください。</a:t>
          </a:r>
          <a:endParaRPr kumimoji="1" lang="en-US" altLang="ja-JP" sz="3600">
            <a:solidFill>
              <a:srgbClr val="FF0000"/>
            </a:solidFill>
          </a:endParaRPr>
        </a:p>
        <a:p>
          <a:pPr algn="ctr"/>
          <a:r>
            <a:rPr kumimoji="1" lang="ja-JP" altLang="en-US" sz="3600">
              <a:solidFill>
                <a:srgbClr val="FF0000"/>
              </a:solidFill>
            </a:rPr>
            <a:t>　　入力したヘッダ情報は、</a:t>
          </a:r>
          <a:endParaRPr kumimoji="1" lang="en-US" altLang="ja-JP" sz="3600">
            <a:solidFill>
              <a:srgbClr val="FF0000"/>
            </a:solidFill>
          </a:endParaRPr>
        </a:p>
        <a:p>
          <a:pPr algn="ctr"/>
          <a:r>
            <a:rPr kumimoji="1" lang="ja-JP" altLang="en-US" sz="3600">
              <a:solidFill>
                <a:srgbClr val="FF0000"/>
              </a:solidFill>
            </a:rPr>
            <a:t>　　全てのエリア表へ反映されます。</a:t>
          </a:r>
        </a:p>
      </xdr:txBody>
    </xdr:sp>
    <xdr:clientData/>
  </xdr:twoCellAnchor>
  <mc:AlternateContent xmlns:mc="http://schemas.openxmlformats.org/markup-compatibility/2006">
    <mc:Choice xmlns:a14="http://schemas.microsoft.com/office/drawing/2010/main" Requires="a14">
      <xdr:twoCellAnchor>
        <xdr:from>
          <xdr:col>0</xdr:col>
          <xdr:colOff>228600</xdr:colOff>
          <xdr:row>64</xdr:row>
          <xdr:rowOff>45720</xdr:rowOff>
        </xdr:from>
        <xdr:to>
          <xdr:col>0</xdr:col>
          <xdr:colOff>1722120</xdr:colOff>
          <xdr:row>66</xdr:row>
          <xdr:rowOff>160020</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200" b="0" i="0" u="none" strike="noStrike" baseline="0">
                  <a:solidFill>
                    <a:srgbClr val="000000"/>
                  </a:solidFill>
                  <a:latin typeface="ＭＳ Ｐゴシック"/>
                  <a:ea typeface="ＭＳ Ｐゴシック"/>
                </a:rPr>
                <a:t>チラシ申込書入換</a:t>
              </a:r>
            </a:p>
            <a:p>
              <a:pPr algn="ctr" rtl="0">
                <a:defRPr sz="1000"/>
              </a:pPr>
              <a:r>
                <a:rPr lang="ja-JP" altLang="en-US" sz="1200" b="0" i="0" u="none" strike="noStrike" baseline="0">
                  <a:solidFill>
                    <a:srgbClr val="000000"/>
                  </a:solidFill>
                  <a:latin typeface="ＭＳ Ｐゴシック"/>
                  <a:ea typeface="ＭＳ Ｐゴシック"/>
                </a:rPr>
                <a:t>※情シス使用</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0</xdr:colOff>
          <xdr:row>7</xdr:row>
          <xdr:rowOff>0</xdr:rowOff>
        </xdr:from>
        <xdr:to>
          <xdr:col>56</xdr:col>
          <xdr:colOff>0</xdr:colOff>
          <xdr:row>10</xdr:row>
          <xdr:rowOff>22860</xdr:rowOff>
        </xdr:to>
        <xdr:sp macro="" textlink="">
          <xdr:nvSpPr>
            <xdr:cNvPr id="23553" name="Group Box 1" hidden="1">
              <a:extLst>
                <a:ext uri="{63B3BB69-23CF-44E3-9099-C40C66FF867C}">
                  <a14:compatExt spid="_x0000_s23553"/>
                </a:ext>
                <a:ext uri="{FF2B5EF4-FFF2-40B4-BE49-F238E27FC236}">
                  <a16:creationId xmlns:a16="http://schemas.microsoft.com/office/drawing/2014/main" id="{00000000-0008-0000-0200-000001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xdr:colOff>
          <xdr:row>8</xdr:row>
          <xdr:rowOff>7620</xdr:rowOff>
        </xdr:from>
        <xdr:to>
          <xdr:col>51</xdr:col>
          <xdr:colOff>38100</xdr:colOff>
          <xdr:row>9</xdr:row>
          <xdr:rowOff>22860</xdr:rowOff>
        </xdr:to>
        <xdr:sp macro="" textlink="">
          <xdr:nvSpPr>
            <xdr:cNvPr id="23554" name="Option Button 2" hidden="1">
              <a:extLst>
                <a:ext uri="{63B3BB69-23CF-44E3-9099-C40C66FF867C}">
                  <a14:compatExt spid="_x0000_s23554"/>
                </a:ext>
                <a:ext uri="{FF2B5EF4-FFF2-40B4-BE49-F238E27FC236}">
                  <a16:creationId xmlns:a16="http://schemas.microsoft.com/office/drawing/2014/main" id="{00000000-0008-0000-02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xdr:colOff>
          <xdr:row>9</xdr:row>
          <xdr:rowOff>68580</xdr:rowOff>
        </xdr:from>
        <xdr:to>
          <xdr:col>49</xdr:col>
          <xdr:colOff>152400</xdr:colOff>
          <xdr:row>9</xdr:row>
          <xdr:rowOff>274320</xdr:rowOff>
        </xdr:to>
        <xdr:sp macro="" textlink="">
          <xdr:nvSpPr>
            <xdr:cNvPr id="23555" name="Option Button 3" hidden="1">
              <a:extLst>
                <a:ext uri="{63B3BB69-23CF-44E3-9099-C40C66FF867C}">
                  <a14:compatExt spid="_x0000_s23555"/>
                </a:ext>
                <a:ext uri="{FF2B5EF4-FFF2-40B4-BE49-F238E27FC236}">
                  <a16:creationId xmlns:a16="http://schemas.microsoft.com/office/drawing/2014/main" id="{00000000-0008-0000-02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9</xdr:row>
          <xdr:rowOff>68580</xdr:rowOff>
        </xdr:from>
        <xdr:to>
          <xdr:col>54</xdr:col>
          <xdr:colOff>106680</xdr:colOff>
          <xdr:row>9</xdr:row>
          <xdr:rowOff>274320</xdr:rowOff>
        </xdr:to>
        <xdr:sp macro="" textlink="">
          <xdr:nvSpPr>
            <xdr:cNvPr id="23556" name="Option Button 4" hidden="1">
              <a:extLst>
                <a:ext uri="{63B3BB69-23CF-44E3-9099-C40C66FF867C}">
                  <a14:compatExt spid="_x0000_s23556"/>
                </a:ext>
                <a:ext uri="{FF2B5EF4-FFF2-40B4-BE49-F238E27FC236}">
                  <a16:creationId xmlns:a16="http://schemas.microsoft.com/office/drawing/2014/main" id="{00000000-0008-0000-02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xdr:row>
          <xdr:rowOff>0</xdr:rowOff>
        </xdr:from>
        <xdr:to>
          <xdr:col>69</xdr:col>
          <xdr:colOff>0</xdr:colOff>
          <xdr:row>10</xdr:row>
          <xdr:rowOff>22860</xdr:rowOff>
        </xdr:to>
        <xdr:sp macro="" textlink="">
          <xdr:nvSpPr>
            <xdr:cNvPr id="23557" name="Group Box 5" hidden="1">
              <a:extLst>
                <a:ext uri="{63B3BB69-23CF-44E3-9099-C40C66FF867C}">
                  <a14:compatExt spid="_x0000_s23557"/>
                </a:ext>
                <a:ext uri="{FF2B5EF4-FFF2-40B4-BE49-F238E27FC236}">
                  <a16:creationId xmlns:a16="http://schemas.microsoft.com/office/drawing/2014/main" id="{00000000-0008-0000-0200-000005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22860</xdr:colOff>
          <xdr:row>3</xdr:row>
          <xdr:rowOff>0</xdr:rowOff>
        </xdr:from>
        <xdr:to>
          <xdr:col>68</xdr:col>
          <xdr:colOff>38100</xdr:colOff>
          <xdr:row>4</xdr:row>
          <xdr:rowOff>22860</xdr:rowOff>
        </xdr:to>
        <xdr:sp macro="" textlink="">
          <xdr:nvSpPr>
            <xdr:cNvPr id="23558" name="Option Button 6" hidden="1">
              <a:extLst>
                <a:ext uri="{63B3BB69-23CF-44E3-9099-C40C66FF867C}">
                  <a14:compatExt spid="_x0000_s23558"/>
                </a:ext>
                <a:ext uri="{FF2B5EF4-FFF2-40B4-BE49-F238E27FC236}">
                  <a16:creationId xmlns:a16="http://schemas.microsoft.com/office/drawing/2014/main" id="{00000000-0008-0000-02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30480</xdr:colOff>
          <xdr:row>4</xdr:row>
          <xdr:rowOff>7620</xdr:rowOff>
        </xdr:from>
        <xdr:to>
          <xdr:col>59</xdr:col>
          <xdr:colOff>175260</xdr:colOff>
          <xdr:row>5</xdr:row>
          <xdr:rowOff>0</xdr:rowOff>
        </xdr:to>
        <xdr:sp macro="" textlink="">
          <xdr:nvSpPr>
            <xdr:cNvPr id="23559" name="Option Button 7" hidden="1">
              <a:extLst>
                <a:ext uri="{63B3BB69-23CF-44E3-9099-C40C66FF867C}">
                  <a14:compatExt spid="_x0000_s23559"/>
                </a:ext>
                <a:ext uri="{FF2B5EF4-FFF2-40B4-BE49-F238E27FC236}">
                  <a16:creationId xmlns:a16="http://schemas.microsoft.com/office/drawing/2014/main" id="{00000000-0008-0000-02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7620</xdr:colOff>
          <xdr:row>3</xdr:row>
          <xdr:rowOff>160020</xdr:rowOff>
        </xdr:from>
        <xdr:to>
          <xdr:col>67</xdr:col>
          <xdr:colOff>0</xdr:colOff>
          <xdr:row>4</xdr:row>
          <xdr:rowOff>213360</xdr:rowOff>
        </xdr:to>
        <xdr:sp macro="" textlink="">
          <xdr:nvSpPr>
            <xdr:cNvPr id="23561" name="Option Button 9" hidden="1">
              <a:extLst>
                <a:ext uri="{63B3BB69-23CF-44E3-9099-C40C66FF867C}">
                  <a14:compatExt spid="_x0000_s23561"/>
                </a:ext>
                <a:ext uri="{FF2B5EF4-FFF2-40B4-BE49-F238E27FC236}">
                  <a16:creationId xmlns:a16="http://schemas.microsoft.com/office/drawing/2014/main" id="{00000000-0008-0000-02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xdr:colOff>
          <xdr:row>6</xdr:row>
          <xdr:rowOff>22860</xdr:rowOff>
        </xdr:from>
        <xdr:to>
          <xdr:col>50</xdr:col>
          <xdr:colOff>106680</xdr:colOff>
          <xdr:row>7</xdr:row>
          <xdr:rowOff>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2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69273</xdr:colOff>
      <xdr:row>16</xdr:row>
      <xdr:rowOff>86590</xdr:rowOff>
    </xdr:from>
    <xdr:to>
      <xdr:col>96</xdr:col>
      <xdr:colOff>173182</xdr:colOff>
      <xdr:row>31</xdr:row>
      <xdr:rowOff>34636</xdr:rowOff>
    </xdr:to>
    <xdr:sp macro="" textlink="">
      <xdr:nvSpPr>
        <xdr:cNvPr id="2" name="フローチャート: 代替処理 1">
          <a:extLst>
            <a:ext uri="{FF2B5EF4-FFF2-40B4-BE49-F238E27FC236}">
              <a16:creationId xmlns:a16="http://schemas.microsoft.com/office/drawing/2014/main" id="{00000000-0008-0000-0200-000002000000}"/>
            </a:ext>
          </a:extLst>
        </xdr:cNvPr>
        <xdr:cNvSpPr/>
      </xdr:nvSpPr>
      <xdr:spPr>
        <a:xfrm>
          <a:off x="450273" y="3290454"/>
          <a:ext cx="18010909" cy="2545773"/>
        </a:xfrm>
        <a:prstGeom prst="flowChartAlternateProcess">
          <a:avLst/>
        </a:prstGeom>
        <a:solidFill>
          <a:schemeClr val="accent6">
            <a:lumMod val="20000"/>
            <a:lumOff val="80000"/>
          </a:schemeClr>
        </a:solidFill>
        <a:ln>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r>
            <a:rPr kumimoji="1" lang="en-US" altLang="ja-JP" sz="3600">
              <a:solidFill>
                <a:sysClr val="windowText" lastClr="000000"/>
              </a:solidFill>
            </a:rPr>
            <a:t>※</a:t>
          </a:r>
          <a:r>
            <a:rPr kumimoji="1" lang="ja-JP" altLang="en-US" sz="3600">
              <a:solidFill>
                <a:sysClr val="windowText" lastClr="000000"/>
              </a:solidFill>
            </a:rPr>
            <a:t>チラシ申込書のヘッダ情報を入力して下さい。</a:t>
          </a:r>
          <a:endParaRPr kumimoji="1" lang="en-US" altLang="ja-JP" sz="3600">
            <a:solidFill>
              <a:sysClr val="windowText" lastClr="000000"/>
            </a:solidFill>
          </a:endParaRPr>
        </a:p>
        <a:p>
          <a:pPr algn="l"/>
          <a:r>
            <a:rPr kumimoji="1" lang="ja-JP" altLang="en-US" sz="3600">
              <a:solidFill>
                <a:sysClr val="windowText" lastClr="000000"/>
              </a:solidFill>
            </a:rPr>
            <a:t>    折込チラシ申込書の出力時に、全てのエリア表へ反映されます。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0</xdr:colOff>
          <xdr:row>7</xdr:row>
          <xdr:rowOff>0</xdr:rowOff>
        </xdr:from>
        <xdr:to>
          <xdr:col>56</xdr:col>
          <xdr:colOff>0</xdr:colOff>
          <xdr:row>9</xdr:row>
          <xdr:rowOff>312420</xdr:rowOff>
        </xdr:to>
        <xdr:sp macro="" textlink="">
          <xdr:nvSpPr>
            <xdr:cNvPr id="912385" name="Group Box 1" hidden="1">
              <a:extLst>
                <a:ext uri="{63B3BB69-23CF-44E3-9099-C40C66FF867C}">
                  <a14:compatExt spid="_x0000_s912385"/>
                </a:ext>
                <a:ext uri="{FF2B5EF4-FFF2-40B4-BE49-F238E27FC236}">
                  <a16:creationId xmlns:a16="http://schemas.microsoft.com/office/drawing/2014/main" id="{00000000-0008-0000-0300-000001EC0D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xdr:colOff>
          <xdr:row>8</xdr:row>
          <xdr:rowOff>0</xdr:rowOff>
        </xdr:from>
        <xdr:to>
          <xdr:col>51</xdr:col>
          <xdr:colOff>38100</xdr:colOff>
          <xdr:row>9</xdr:row>
          <xdr:rowOff>38100</xdr:rowOff>
        </xdr:to>
        <xdr:sp macro="" textlink="">
          <xdr:nvSpPr>
            <xdr:cNvPr id="912386" name="Option Button 2" hidden="1">
              <a:extLst>
                <a:ext uri="{63B3BB69-23CF-44E3-9099-C40C66FF867C}">
                  <a14:compatExt spid="_x0000_s912386"/>
                </a:ext>
                <a:ext uri="{FF2B5EF4-FFF2-40B4-BE49-F238E27FC236}">
                  <a16:creationId xmlns:a16="http://schemas.microsoft.com/office/drawing/2014/main" id="{00000000-0008-0000-0300-000002E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xdr:colOff>
          <xdr:row>9</xdr:row>
          <xdr:rowOff>38100</xdr:rowOff>
        </xdr:from>
        <xdr:to>
          <xdr:col>49</xdr:col>
          <xdr:colOff>152400</xdr:colOff>
          <xdr:row>9</xdr:row>
          <xdr:rowOff>312420</xdr:rowOff>
        </xdr:to>
        <xdr:sp macro="" textlink="">
          <xdr:nvSpPr>
            <xdr:cNvPr id="912387" name="Option Button 3" hidden="1">
              <a:extLst>
                <a:ext uri="{63B3BB69-23CF-44E3-9099-C40C66FF867C}">
                  <a14:compatExt spid="_x0000_s912387"/>
                </a:ext>
                <a:ext uri="{FF2B5EF4-FFF2-40B4-BE49-F238E27FC236}">
                  <a16:creationId xmlns:a16="http://schemas.microsoft.com/office/drawing/2014/main" id="{00000000-0008-0000-0300-000003E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9</xdr:row>
          <xdr:rowOff>38100</xdr:rowOff>
        </xdr:from>
        <xdr:to>
          <xdr:col>54</xdr:col>
          <xdr:colOff>106680</xdr:colOff>
          <xdr:row>9</xdr:row>
          <xdr:rowOff>312420</xdr:rowOff>
        </xdr:to>
        <xdr:sp macro="" textlink="">
          <xdr:nvSpPr>
            <xdr:cNvPr id="912388" name="Option Button 4" hidden="1">
              <a:extLst>
                <a:ext uri="{63B3BB69-23CF-44E3-9099-C40C66FF867C}">
                  <a14:compatExt spid="_x0000_s912388"/>
                </a:ext>
                <a:ext uri="{FF2B5EF4-FFF2-40B4-BE49-F238E27FC236}">
                  <a16:creationId xmlns:a16="http://schemas.microsoft.com/office/drawing/2014/main" id="{00000000-0008-0000-0300-000004E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xdr:row>
          <xdr:rowOff>0</xdr:rowOff>
        </xdr:from>
        <xdr:to>
          <xdr:col>69</xdr:col>
          <xdr:colOff>0</xdr:colOff>
          <xdr:row>9</xdr:row>
          <xdr:rowOff>312420</xdr:rowOff>
        </xdr:to>
        <xdr:sp macro="" textlink="">
          <xdr:nvSpPr>
            <xdr:cNvPr id="912389" name="Group Box 5" hidden="1">
              <a:extLst>
                <a:ext uri="{63B3BB69-23CF-44E3-9099-C40C66FF867C}">
                  <a14:compatExt spid="_x0000_s912389"/>
                </a:ext>
                <a:ext uri="{FF2B5EF4-FFF2-40B4-BE49-F238E27FC236}">
                  <a16:creationId xmlns:a16="http://schemas.microsoft.com/office/drawing/2014/main" id="{00000000-0008-0000-0300-000005EC0D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22860</xdr:colOff>
          <xdr:row>3</xdr:row>
          <xdr:rowOff>0</xdr:rowOff>
        </xdr:from>
        <xdr:to>
          <xdr:col>68</xdr:col>
          <xdr:colOff>38100</xdr:colOff>
          <xdr:row>4</xdr:row>
          <xdr:rowOff>0</xdr:rowOff>
        </xdr:to>
        <xdr:sp macro="" textlink="">
          <xdr:nvSpPr>
            <xdr:cNvPr id="912390" name="Option Button 6" hidden="1">
              <a:extLst>
                <a:ext uri="{63B3BB69-23CF-44E3-9099-C40C66FF867C}">
                  <a14:compatExt spid="_x0000_s912390"/>
                </a:ext>
                <a:ext uri="{FF2B5EF4-FFF2-40B4-BE49-F238E27FC236}">
                  <a16:creationId xmlns:a16="http://schemas.microsoft.com/office/drawing/2014/main" id="{00000000-0008-0000-0300-000006E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30480</xdr:colOff>
          <xdr:row>3</xdr:row>
          <xdr:rowOff>175260</xdr:rowOff>
        </xdr:from>
        <xdr:to>
          <xdr:col>60</xdr:col>
          <xdr:colOff>38100</xdr:colOff>
          <xdr:row>5</xdr:row>
          <xdr:rowOff>0</xdr:rowOff>
        </xdr:to>
        <xdr:sp macro="" textlink="">
          <xdr:nvSpPr>
            <xdr:cNvPr id="912391" name="Option Button 7" hidden="1">
              <a:extLst>
                <a:ext uri="{63B3BB69-23CF-44E3-9099-C40C66FF867C}">
                  <a14:compatExt spid="_x0000_s912391"/>
                </a:ext>
                <a:ext uri="{FF2B5EF4-FFF2-40B4-BE49-F238E27FC236}">
                  <a16:creationId xmlns:a16="http://schemas.microsoft.com/office/drawing/2014/main" id="{00000000-0008-0000-0300-000007E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7620</xdr:colOff>
          <xdr:row>3</xdr:row>
          <xdr:rowOff>175260</xdr:rowOff>
        </xdr:from>
        <xdr:to>
          <xdr:col>67</xdr:col>
          <xdr:colOff>0</xdr:colOff>
          <xdr:row>5</xdr:row>
          <xdr:rowOff>38100</xdr:rowOff>
        </xdr:to>
        <xdr:sp macro="" textlink="">
          <xdr:nvSpPr>
            <xdr:cNvPr id="912392" name="Option Button 8" hidden="1">
              <a:extLst>
                <a:ext uri="{63B3BB69-23CF-44E3-9099-C40C66FF867C}">
                  <a14:compatExt spid="_x0000_s912392"/>
                </a:ext>
                <a:ext uri="{FF2B5EF4-FFF2-40B4-BE49-F238E27FC236}">
                  <a16:creationId xmlns:a16="http://schemas.microsoft.com/office/drawing/2014/main" id="{00000000-0008-0000-0300-000008E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xdr:colOff>
          <xdr:row>6</xdr:row>
          <xdr:rowOff>45720</xdr:rowOff>
        </xdr:from>
        <xdr:to>
          <xdr:col>50</xdr:col>
          <xdr:colOff>106680</xdr:colOff>
          <xdr:row>7</xdr:row>
          <xdr:rowOff>0</xdr:rowOff>
        </xdr:to>
        <xdr:sp macro="" textlink="">
          <xdr:nvSpPr>
            <xdr:cNvPr id="912393" name="Check Box 9" hidden="1">
              <a:extLst>
                <a:ext uri="{63B3BB69-23CF-44E3-9099-C40C66FF867C}">
                  <a14:compatExt spid="_x0000_s912393"/>
                </a:ext>
                <a:ext uri="{FF2B5EF4-FFF2-40B4-BE49-F238E27FC236}">
                  <a16:creationId xmlns:a16="http://schemas.microsoft.com/office/drawing/2014/main" id="{00000000-0008-0000-0300-000009E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83</xdr:col>
      <xdr:colOff>30616</xdr:colOff>
      <xdr:row>0</xdr:row>
      <xdr:rowOff>0</xdr:rowOff>
    </xdr:from>
    <xdr:to>
      <xdr:col>99</xdr:col>
      <xdr:colOff>161698</xdr:colOff>
      <xdr:row>2</xdr:row>
      <xdr:rowOff>108857</xdr:rowOff>
    </xdr:to>
    <xdr:pic>
      <xdr:nvPicPr>
        <xdr:cNvPr id="11" name="Picture 1">
          <a:extLst>
            <a:ext uri="{FF2B5EF4-FFF2-40B4-BE49-F238E27FC236}">
              <a16:creationId xmlns:a16="http://schemas.microsoft.com/office/drawing/2014/main" id="{00000000-0008-0000-0300-00000B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3523"/>
        <a:stretch/>
      </xdr:blipFill>
      <xdr:spPr bwMode="auto">
        <a:xfrm>
          <a:off x="15842116" y="0"/>
          <a:ext cx="3179082" cy="604157"/>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0</xdr:colOff>
          <xdr:row>7</xdr:row>
          <xdr:rowOff>0</xdr:rowOff>
        </xdr:from>
        <xdr:to>
          <xdr:col>56</xdr:col>
          <xdr:colOff>0</xdr:colOff>
          <xdr:row>9</xdr:row>
          <xdr:rowOff>312420</xdr:rowOff>
        </xdr:to>
        <xdr:sp macro="" textlink="">
          <xdr:nvSpPr>
            <xdr:cNvPr id="913409" name="Group Box 1" hidden="1">
              <a:extLst>
                <a:ext uri="{63B3BB69-23CF-44E3-9099-C40C66FF867C}">
                  <a14:compatExt spid="_x0000_s913409"/>
                </a:ext>
                <a:ext uri="{FF2B5EF4-FFF2-40B4-BE49-F238E27FC236}">
                  <a16:creationId xmlns:a16="http://schemas.microsoft.com/office/drawing/2014/main" id="{00000000-0008-0000-0400-000001F00D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xdr:colOff>
          <xdr:row>8</xdr:row>
          <xdr:rowOff>0</xdr:rowOff>
        </xdr:from>
        <xdr:to>
          <xdr:col>51</xdr:col>
          <xdr:colOff>38100</xdr:colOff>
          <xdr:row>9</xdr:row>
          <xdr:rowOff>38100</xdr:rowOff>
        </xdr:to>
        <xdr:sp macro="" textlink="">
          <xdr:nvSpPr>
            <xdr:cNvPr id="913410" name="Option Button 2" hidden="1">
              <a:extLst>
                <a:ext uri="{63B3BB69-23CF-44E3-9099-C40C66FF867C}">
                  <a14:compatExt spid="_x0000_s913410"/>
                </a:ext>
                <a:ext uri="{FF2B5EF4-FFF2-40B4-BE49-F238E27FC236}">
                  <a16:creationId xmlns:a16="http://schemas.microsoft.com/office/drawing/2014/main" id="{00000000-0008-0000-0400-000002F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xdr:colOff>
          <xdr:row>9</xdr:row>
          <xdr:rowOff>45720</xdr:rowOff>
        </xdr:from>
        <xdr:to>
          <xdr:col>49</xdr:col>
          <xdr:colOff>152400</xdr:colOff>
          <xdr:row>9</xdr:row>
          <xdr:rowOff>259080</xdr:rowOff>
        </xdr:to>
        <xdr:sp macro="" textlink="">
          <xdr:nvSpPr>
            <xdr:cNvPr id="913411" name="Option Button 3" hidden="1">
              <a:extLst>
                <a:ext uri="{63B3BB69-23CF-44E3-9099-C40C66FF867C}">
                  <a14:compatExt spid="_x0000_s913411"/>
                </a:ext>
                <a:ext uri="{FF2B5EF4-FFF2-40B4-BE49-F238E27FC236}">
                  <a16:creationId xmlns:a16="http://schemas.microsoft.com/office/drawing/2014/main" id="{00000000-0008-0000-0400-000003F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9</xdr:row>
          <xdr:rowOff>45720</xdr:rowOff>
        </xdr:from>
        <xdr:to>
          <xdr:col>54</xdr:col>
          <xdr:colOff>106680</xdr:colOff>
          <xdr:row>9</xdr:row>
          <xdr:rowOff>259080</xdr:rowOff>
        </xdr:to>
        <xdr:sp macro="" textlink="">
          <xdr:nvSpPr>
            <xdr:cNvPr id="913412" name="Option Button 4" hidden="1">
              <a:extLst>
                <a:ext uri="{63B3BB69-23CF-44E3-9099-C40C66FF867C}">
                  <a14:compatExt spid="_x0000_s913412"/>
                </a:ext>
                <a:ext uri="{FF2B5EF4-FFF2-40B4-BE49-F238E27FC236}">
                  <a16:creationId xmlns:a16="http://schemas.microsoft.com/office/drawing/2014/main" id="{00000000-0008-0000-0400-000004F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xdr:row>
          <xdr:rowOff>0</xdr:rowOff>
        </xdr:from>
        <xdr:to>
          <xdr:col>69</xdr:col>
          <xdr:colOff>0</xdr:colOff>
          <xdr:row>9</xdr:row>
          <xdr:rowOff>312420</xdr:rowOff>
        </xdr:to>
        <xdr:sp macro="" textlink="">
          <xdr:nvSpPr>
            <xdr:cNvPr id="913413" name="Group Box 5" hidden="1">
              <a:extLst>
                <a:ext uri="{63B3BB69-23CF-44E3-9099-C40C66FF867C}">
                  <a14:compatExt spid="_x0000_s913413"/>
                </a:ext>
                <a:ext uri="{FF2B5EF4-FFF2-40B4-BE49-F238E27FC236}">
                  <a16:creationId xmlns:a16="http://schemas.microsoft.com/office/drawing/2014/main" id="{00000000-0008-0000-0400-000005F00D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22860</xdr:colOff>
          <xdr:row>3</xdr:row>
          <xdr:rowOff>0</xdr:rowOff>
        </xdr:from>
        <xdr:to>
          <xdr:col>68</xdr:col>
          <xdr:colOff>38100</xdr:colOff>
          <xdr:row>4</xdr:row>
          <xdr:rowOff>0</xdr:rowOff>
        </xdr:to>
        <xdr:sp macro="" textlink="">
          <xdr:nvSpPr>
            <xdr:cNvPr id="913414" name="Option Button 6" hidden="1">
              <a:extLst>
                <a:ext uri="{63B3BB69-23CF-44E3-9099-C40C66FF867C}">
                  <a14:compatExt spid="_x0000_s913414"/>
                </a:ext>
                <a:ext uri="{FF2B5EF4-FFF2-40B4-BE49-F238E27FC236}">
                  <a16:creationId xmlns:a16="http://schemas.microsoft.com/office/drawing/2014/main" id="{00000000-0008-0000-0400-000006F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30480</xdr:colOff>
          <xdr:row>3</xdr:row>
          <xdr:rowOff>175260</xdr:rowOff>
        </xdr:from>
        <xdr:to>
          <xdr:col>60</xdr:col>
          <xdr:colOff>38100</xdr:colOff>
          <xdr:row>5</xdr:row>
          <xdr:rowOff>0</xdr:rowOff>
        </xdr:to>
        <xdr:sp macro="" textlink="">
          <xdr:nvSpPr>
            <xdr:cNvPr id="913415" name="Option Button 7" hidden="1">
              <a:extLst>
                <a:ext uri="{63B3BB69-23CF-44E3-9099-C40C66FF867C}">
                  <a14:compatExt spid="_x0000_s913415"/>
                </a:ext>
                <a:ext uri="{FF2B5EF4-FFF2-40B4-BE49-F238E27FC236}">
                  <a16:creationId xmlns:a16="http://schemas.microsoft.com/office/drawing/2014/main" id="{00000000-0008-0000-0400-000007F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7620</xdr:colOff>
          <xdr:row>4</xdr:row>
          <xdr:rowOff>0</xdr:rowOff>
        </xdr:from>
        <xdr:to>
          <xdr:col>67</xdr:col>
          <xdr:colOff>0</xdr:colOff>
          <xdr:row>5</xdr:row>
          <xdr:rowOff>38100</xdr:rowOff>
        </xdr:to>
        <xdr:sp macro="" textlink="">
          <xdr:nvSpPr>
            <xdr:cNvPr id="913416" name="Option Button 8" hidden="1">
              <a:extLst>
                <a:ext uri="{63B3BB69-23CF-44E3-9099-C40C66FF867C}">
                  <a14:compatExt spid="_x0000_s913416"/>
                </a:ext>
                <a:ext uri="{FF2B5EF4-FFF2-40B4-BE49-F238E27FC236}">
                  <a16:creationId xmlns:a16="http://schemas.microsoft.com/office/drawing/2014/main" id="{00000000-0008-0000-0400-000008F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xdr:colOff>
          <xdr:row>6</xdr:row>
          <xdr:rowOff>38100</xdr:rowOff>
        </xdr:from>
        <xdr:to>
          <xdr:col>50</xdr:col>
          <xdr:colOff>106680</xdr:colOff>
          <xdr:row>7</xdr:row>
          <xdr:rowOff>0</xdr:rowOff>
        </xdr:to>
        <xdr:sp macro="" textlink="">
          <xdr:nvSpPr>
            <xdr:cNvPr id="913417" name="Check Box 9" hidden="1">
              <a:extLst>
                <a:ext uri="{63B3BB69-23CF-44E3-9099-C40C66FF867C}">
                  <a14:compatExt spid="_x0000_s913417"/>
                </a:ext>
                <a:ext uri="{FF2B5EF4-FFF2-40B4-BE49-F238E27FC236}">
                  <a16:creationId xmlns:a16="http://schemas.microsoft.com/office/drawing/2014/main" id="{00000000-0008-0000-0400-000009F0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83</xdr:col>
      <xdr:colOff>30616</xdr:colOff>
      <xdr:row>0</xdr:row>
      <xdr:rowOff>0</xdr:rowOff>
    </xdr:from>
    <xdr:to>
      <xdr:col>99</xdr:col>
      <xdr:colOff>161698</xdr:colOff>
      <xdr:row>2</xdr:row>
      <xdr:rowOff>108857</xdr:rowOff>
    </xdr:to>
    <xdr:pic>
      <xdr:nvPicPr>
        <xdr:cNvPr id="11" name="Picture 1">
          <a:extLst>
            <a:ext uri="{FF2B5EF4-FFF2-40B4-BE49-F238E27FC236}">
              <a16:creationId xmlns:a16="http://schemas.microsoft.com/office/drawing/2014/main" id="{00000000-0008-0000-0400-00000B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3523"/>
        <a:stretch/>
      </xdr:blipFill>
      <xdr:spPr bwMode="auto">
        <a:xfrm>
          <a:off x="15842116" y="0"/>
          <a:ext cx="3179082" cy="623207"/>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0</xdr:colOff>
          <xdr:row>7</xdr:row>
          <xdr:rowOff>0</xdr:rowOff>
        </xdr:from>
        <xdr:to>
          <xdr:col>56</xdr:col>
          <xdr:colOff>0</xdr:colOff>
          <xdr:row>10</xdr:row>
          <xdr:rowOff>0</xdr:rowOff>
        </xdr:to>
        <xdr:sp macro="" textlink="">
          <xdr:nvSpPr>
            <xdr:cNvPr id="914433" name="Group Box 1" hidden="1">
              <a:extLst>
                <a:ext uri="{63B3BB69-23CF-44E3-9099-C40C66FF867C}">
                  <a14:compatExt spid="_x0000_s914433"/>
                </a:ext>
                <a:ext uri="{FF2B5EF4-FFF2-40B4-BE49-F238E27FC236}">
                  <a16:creationId xmlns:a16="http://schemas.microsoft.com/office/drawing/2014/main" id="{00000000-0008-0000-0500-000001F40D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xdr:colOff>
          <xdr:row>8</xdr:row>
          <xdr:rowOff>0</xdr:rowOff>
        </xdr:from>
        <xdr:to>
          <xdr:col>51</xdr:col>
          <xdr:colOff>38100</xdr:colOff>
          <xdr:row>9</xdr:row>
          <xdr:rowOff>22860</xdr:rowOff>
        </xdr:to>
        <xdr:sp macro="" textlink="">
          <xdr:nvSpPr>
            <xdr:cNvPr id="914434" name="Option Button 2" hidden="1">
              <a:extLst>
                <a:ext uri="{63B3BB69-23CF-44E3-9099-C40C66FF867C}">
                  <a14:compatExt spid="_x0000_s914434"/>
                </a:ext>
                <a:ext uri="{FF2B5EF4-FFF2-40B4-BE49-F238E27FC236}">
                  <a16:creationId xmlns:a16="http://schemas.microsoft.com/office/drawing/2014/main" id="{00000000-0008-0000-0500-000002F4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xdr:colOff>
          <xdr:row>9</xdr:row>
          <xdr:rowOff>45720</xdr:rowOff>
        </xdr:from>
        <xdr:to>
          <xdr:col>49</xdr:col>
          <xdr:colOff>152400</xdr:colOff>
          <xdr:row>9</xdr:row>
          <xdr:rowOff>259080</xdr:rowOff>
        </xdr:to>
        <xdr:sp macro="" textlink="">
          <xdr:nvSpPr>
            <xdr:cNvPr id="914435" name="Option Button 3" hidden="1">
              <a:extLst>
                <a:ext uri="{63B3BB69-23CF-44E3-9099-C40C66FF867C}">
                  <a14:compatExt spid="_x0000_s914435"/>
                </a:ext>
                <a:ext uri="{FF2B5EF4-FFF2-40B4-BE49-F238E27FC236}">
                  <a16:creationId xmlns:a16="http://schemas.microsoft.com/office/drawing/2014/main" id="{00000000-0008-0000-0500-000003F4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9</xdr:row>
          <xdr:rowOff>45720</xdr:rowOff>
        </xdr:from>
        <xdr:to>
          <xdr:col>54</xdr:col>
          <xdr:colOff>106680</xdr:colOff>
          <xdr:row>9</xdr:row>
          <xdr:rowOff>259080</xdr:rowOff>
        </xdr:to>
        <xdr:sp macro="" textlink="">
          <xdr:nvSpPr>
            <xdr:cNvPr id="914436" name="Option Button 4" hidden="1">
              <a:extLst>
                <a:ext uri="{63B3BB69-23CF-44E3-9099-C40C66FF867C}">
                  <a14:compatExt spid="_x0000_s914436"/>
                </a:ext>
                <a:ext uri="{FF2B5EF4-FFF2-40B4-BE49-F238E27FC236}">
                  <a16:creationId xmlns:a16="http://schemas.microsoft.com/office/drawing/2014/main" id="{00000000-0008-0000-0500-000004F4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xdr:row>
          <xdr:rowOff>0</xdr:rowOff>
        </xdr:from>
        <xdr:to>
          <xdr:col>69</xdr:col>
          <xdr:colOff>0</xdr:colOff>
          <xdr:row>10</xdr:row>
          <xdr:rowOff>0</xdr:rowOff>
        </xdr:to>
        <xdr:sp macro="" textlink="">
          <xdr:nvSpPr>
            <xdr:cNvPr id="914437" name="Group Box 5" hidden="1">
              <a:extLst>
                <a:ext uri="{63B3BB69-23CF-44E3-9099-C40C66FF867C}">
                  <a14:compatExt spid="_x0000_s914437"/>
                </a:ext>
                <a:ext uri="{FF2B5EF4-FFF2-40B4-BE49-F238E27FC236}">
                  <a16:creationId xmlns:a16="http://schemas.microsoft.com/office/drawing/2014/main" id="{00000000-0008-0000-0500-000005F40D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22860</xdr:colOff>
          <xdr:row>3</xdr:row>
          <xdr:rowOff>0</xdr:rowOff>
        </xdr:from>
        <xdr:to>
          <xdr:col>68</xdr:col>
          <xdr:colOff>38100</xdr:colOff>
          <xdr:row>4</xdr:row>
          <xdr:rowOff>0</xdr:rowOff>
        </xdr:to>
        <xdr:sp macro="" textlink="">
          <xdr:nvSpPr>
            <xdr:cNvPr id="914438" name="Option Button 6" hidden="1">
              <a:extLst>
                <a:ext uri="{63B3BB69-23CF-44E3-9099-C40C66FF867C}">
                  <a14:compatExt spid="_x0000_s914438"/>
                </a:ext>
                <a:ext uri="{FF2B5EF4-FFF2-40B4-BE49-F238E27FC236}">
                  <a16:creationId xmlns:a16="http://schemas.microsoft.com/office/drawing/2014/main" id="{00000000-0008-0000-0500-000006F4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30480</xdr:colOff>
          <xdr:row>3</xdr:row>
          <xdr:rowOff>175260</xdr:rowOff>
        </xdr:from>
        <xdr:to>
          <xdr:col>60</xdr:col>
          <xdr:colOff>22860</xdr:colOff>
          <xdr:row>5</xdr:row>
          <xdr:rowOff>0</xdr:rowOff>
        </xdr:to>
        <xdr:sp macro="" textlink="">
          <xdr:nvSpPr>
            <xdr:cNvPr id="914439" name="Option Button 8" hidden="1">
              <a:extLst>
                <a:ext uri="{63B3BB69-23CF-44E3-9099-C40C66FF867C}">
                  <a14:compatExt spid="_x0000_s914439"/>
                </a:ext>
                <a:ext uri="{FF2B5EF4-FFF2-40B4-BE49-F238E27FC236}">
                  <a16:creationId xmlns:a16="http://schemas.microsoft.com/office/drawing/2014/main" id="{00000000-0008-0000-0500-000007F4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7620</xdr:colOff>
          <xdr:row>4</xdr:row>
          <xdr:rowOff>0</xdr:rowOff>
        </xdr:from>
        <xdr:to>
          <xdr:col>67</xdr:col>
          <xdr:colOff>0</xdr:colOff>
          <xdr:row>5</xdr:row>
          <xdr:rowOff>22860</xdr:rowOff>
        </xdr:to>
        <xdr:sp macro="" textlink="">
          <xdr:nvSpPr>
            <xdr:cNvPr id="914440" name="Option Button 9" hidden="1">
              <a:extLst>
                <a:ext uri="{63B3BB69-23CF-44E3-9099-C40C66FF867C}">
                  <a14:compatExt spid="_x0000_s914440"/>
                </a:ext>
                <a:ext uri="{FF2B5EF4-FFF2-40B4-BE49-F238E27FC236}">
                  <a16:creationId xmlns:a16="http://schemas.microsoft.com/office/drawing/2014/main" id="{00000000-0008-0000-0500-000008F4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xdr:colOff>
          <xdr:row>6</xdr:row>
          <xdr:rowOff>38100</xdr:rowOff>
        </xdr:from>
        <xdr:to>
          <xdr:col>50</xdr:col>
          <xdr:colOff>106680</xdr:colOff>
          <xdr:row>7</xdr:row>
          <xdr:rowOff>0</xdr:rowOff>
        </xdr:to>
        <xdr:sp macro="" textlink="">
          <xdr:nvSpPr>
            <xdr:cNvPr id="914441" name="Check Box 10" hidden="1">
              <a:extLst>
                <a:ext uri="{63B3BB69-23CF-44E3-9099-C40C66FF867C}">
                  <a14:compatExt spid="_x0000_s914441"/>
                </a:ext>
                <a:ext uri="{FF2B5EF4-FFF2-40B4-BE49-F238E27FC236}">
                  <a16:creationId xmlns:a16="http://schemas.microsoft.com/office/drawing/2014/main" id="{00000000-0008-0000-0500-000009F4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83</xdr:col>
      <xdr:colOff>30616</xdr:colOff>
      <xdr:row>0</xdr:row>
      <xdr:rowOff>0</xdr:rowOff>
    </xdr:from>
    <xdr:to>
      <xdr:col>99</xdr:col>
      <xdr:colOff>161698</xdr:colOff>
      <xdr:row>2</xdr:row>
      <xdr:rowOff>108857</xdr:rowOff>
    </xdr:to>
    <xdr:pic>
      <xdr:nvPicPr>
        <xdr:cNvPr id="11" name="Picture 1">
          <a:extLst>
            <a:ext uri="{FF2B5EF4-FFF2-40B4-BE49-F238E27FC236}">
              <a16:creationId xmlns:a16="http://schemas.microsoft.com/office/drawing/2014/main" id="{00000000-0008-0000-0500-00000B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3523"/>
        <a:stretch/>
      </xdr:blipFill>
      <xdr:spPr bwMode="auto">
        <a:xfrm>
          <a:off x="15842116" y="0"/>
          <a:ext cx="3179082" cy="566057"/>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0</xdr:colOff>
          <xdr:row>7</xdr:row>
          <xdr:rowOff>0</xdr:rowOff>
        </xdr:from>
        <xdr:to>
          <xdr:col>56</xdr:col>
          <xdr:colOff>0</xdr:colOff>
          <xdr:row>9</xdr:row>
          <xdr:rowOff>312420</xdr:rowOff>
        </xdr:to>
        <xdr:sp macro="" textlink="">
          <xdr:nvSpPr>
            <xdr:cNvPr id="915457" name="Group Box 1" hidden="1">
              <a:extLst>
                <a:ext uri="{63B3BB69-23CF-44E3-9099-C40C66FF867C}">
                  <a14:compatExt spid="_x0000_s915457"/>
                </a:ext>
                <a:ext uri="{FF2B5EF4-FFF2-40B4-BE49-F238E27FC236}">
                  <a16:creationId xmlns:a16="http://schemas.microsoft.com/office/drawing/2014/main" id="{00000000-0008-0000-0600-000001F80D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xdr:colOff>
          <xdr:row>8</xdr:row>
          <xdr:rowOff>0</xdr:rowOff>
        </xdr:from>
        <xdr:to>
          <xdr:col>51</xdr:col>
          <xdr:colOff>38100</xdr:colOff>
          <xdr:row>9</xdr:row>
          <xdr:rowOff>38100</xdr:rowOff>
        </xdr:to>
        <xdr:sp macro="" textlink="">
          <xdr:nvSpPr>
            <xdr:cNvPr id="915458" name="Option Button 2" hidden="1">
              <a:extLst>
                <a:ext uri="{63B3BB69-23CF-44E3-9099-C40C66FF867C}">
                  <a14:compatExt spid="_x0000_s915458"/>
                </a:ext>
                <a:ext uri="{FF2B5EF4-FFF2-40B4-BE49-F238E27FC236}">
                  <a16:creationId xmlns:a16="http://schemas.microsoft.com/office/drawing/2014/main" id="{00000000-0008-0000-0600-000002F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xdr:colOff>
          <xdr:row>9</xdr:row>
          <xdr:rowOff>45720</xdr:rowOff>
        </xdr:from>
        <xdr:to>
          <xdr:col>49</xdr:col>
          <xdr:colOff>152400</xdr:colOff>
          <xdr:row>9</xdr:row>
          <xdr:rowOff>259080</xdr:rowOff>
        </xdr:to>
        <xdr:sp macro="" textlink="">
          <xdr:nvSpPr>
            <xdr:cNvPr id="915459" name="Option Button 3" hidden="1">
              <a:extLst>
                <a:ext uri="{63B3BB69-23CF-44E3-9099-C40C66FF867C}">
                  <a14:compatExt spid="_x0000_s915459"/>
                </a:ext>
                <a:ext uri="{FF2B5EF4-FFF2-40B4-BE49-F238E27FC236}">
                  <a16:creationId xmlns:a16="http://schemas.microsoft.com/office/drawing/2014/main" id="{00000000-0008-0000-0600-000003F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9</xdr:row>
          <xdr:rowOff>45720</xdr:rowOff>
        </xdr:from>
        <xdr:to>
          <xdr:col>54</xdr:col>
          <xdr:colOff>106680</xdr:colOff>
          <xdr:row>9</xdr:row>
          <xdr:rowOff>259080</xdr:rowOff>
        </xdr:to>
        <xdr:sp macro="" textlink="">
          <xdr:nvSpPr>
            <xdr:cNvPr id="915460" name="Option Button 4" hidden="1">
              <a:extLst>
                <a:ext uri="{63B3BB69-23CF-44E3-9099-C40C66FF867C}">
                  <a14:compatExt spid="_x0000_s915460"/>
                </a:ext>
                <a:ext uri="{FF2B5EF4-FFF2-40B4-BE49-F238E27FC236}">
                  <a16:creationId xmlns:a16="http://schemas.microsoft.com/office/drawing/2014/main" id="{00000000-0008-0000-0600-000004F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xdr:row>
          <xdr:rowOff>0</xdr:rowOff>
        </xdr:from>
        <xdr:to>
          <xdr:col>69</xdr:col>
          <xdr:colOff>0</xdr:colOff>
          <xdr:row>9</xdr:row>
          <xdr:rowOff>312420</xdr:rowOff>
        </xdr:to>
        <xdr:sp macro="" textlink="">
          <xdr:nvSpPr>
            <xdr:cNvPr id="915461" name="Group Box 5" hidden="1">
              <a:extLst>
                <a:ext uri="{63B3BB69-23CF-44E3-9099-C40C66FF867C}">
                  <a14:compatExt spid="_x0000_s915461"/>
                </a:ext>
                <a:ext uri="{FF2B5EF4-FFF2-40B4-BE49-F238E27FC236}">
                  <a16:creationId xmlns:a16="http://schemas.microsoft.com/office/drawing/2014/main" id="{00000000-0008-0000-0600-000005F80D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22860</xdr:colOff>
          <xdr:row>3</xdr:row>
          <xdr:rowOff>0</xdr:rowOff>
        </xdr:from>
        <xdr:to>
          <xdr:col>68</xdr:col>
          <xdr:colOff>38100</xdr:colOff>
          <xdr:row>4</xdr:row>
          <xdr:rowOff>0</xdr:rowOff>
        </xdr:to>
        <xdr:sp macro="" textlink="">
          <xdr:nvSpPr>
            <xdr:cNvPr id="915462" name="Option Button 6" hidden="1">
              <a:extLst>
                <a:ext uri="{63B3BB69-23CF-44E3-9099-C40C66FF867C}">
                  <a14:compatExt spid="_x0000_s915462"/>
                </a:ext>
                <a:ext uri="{FF2B5EF4-FFF2-40B4-BE49-F238E27FC236}">
                  <a16:creationId xmlns:a16="http://schemas.microsoft.com/office/drawing/2014/main" id="{00000000-0008-0000-0600-000006F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30480</xdr:colOff>
          <xdr:row>3</xdr:row>
          <xdr:rowOff>175260</xdr:rowOff>
        </xdr:from>
        <xdr:to>
          <xdr:col>60</xdr:col>
          <xdr:colOff>38100</xdr:colOff>
          <xdr:row>5</xdr:row>
          <xdr:rowOff>0</xdr:rowOff>
        </xdr:to>
        <xdr:sp macro="" textlink="">
          <xdr:nvSpPr>
            <xdr:cNvPr id="915463" name="Option Button 7" hidden="1">
              <a:extLst>
                <a:ext uri="{63B3BB69-23CF-44E3-9099-C40C66FF867C}">
                  <a14:compatExt spid="_x0000_s915463"/>
                </a:ext>
                <a:ext uri="{FF2B5EF4-FFF2-40B4-BE49-F238E27FC236}">
                  <a16:creationId xmlns:a16="http://schemas.microsoft.com/office/drawing/2014/main" id="{00000000-0008-0000-0600-000007F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7620</xdr:colOff>
          <xdr:row>4</xdr:row>
          <xdr:rowOff>0</xdr:rowOff>
        </xdr:from>
        <xdr:to>
          <xdr:col>67</xdr:col>
          <xdr:colOff>0</xdr:colOff>
          <xdr:row>5</xdr:row>
          <xdr:rowOff>38100</xdr:rowOff>
        </xdr:to>
        <xdr:sp macro="" textlink="">
          <xdr:nvSpPr>
            <xdr:cNvPr id="915464" name="Option Button 8" hidden="1">
              <a:extLst>
                <a:ext uri="{63B3BB69-23CF-44E3-9099-C40C66FF867C}">
                  <a14:compatExt spid="_x0000_s915464"/>
                </a:ext>
                <a:ext uri="{FF2B5EF4-FFF2-40B4-BE49-F238E27FC236}">
                  <a16:creationId xmlns:a16="http://schemas.microsoft.com/office/drawing/2014/main" id="{00000000-0008-0000-0600-000008F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xdr:colOff>
          <xdr:row>6</xdr:row>
          <xdr:rowOff>38100</xdr:rowOff>
        </xdr:from>
        <xdr:to>
          <xdr:col>50</xdr:col>
          <xdr:colOff>106680</xdr:colOff>
          <xdr:row>7</xdr:row>
          <xdr:rowOff>0</xdr:rowOff>
        </xdr:to>
        <xdr:sp macro="" textlink="">
          <xdr:nvSpPr>
            <xdr:cNvPr id="915465" name="Check Box 9" hidden="1">
              <a:extLst>
                <a:ext uri="{63B3BB69-23CF-44E3-9099-C40C66FF867C}">
                  <a14:compatExt spid="_x0000_s915465"/>
                </a:ext>
                <a:ext uri="{FF2B5EF4-FFF2-40B4-BE49-F238E27FC236}">
                  <a16:creationId xmlns:a16="http://schemas.microsoft.com/office/drawing/2014/main" id="{00000000-0008-0000-0600-000009F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83</xdr:col>
      <xdr:colOff>30616</xdr:colOff>
      <xdr:row>0</xdr:row>
      <xdr:rowOff>0</xdr:rowOff>
    </xdr:from>
    <xdr:to>
      <xdr:col>99</xdr:col>
      <xdr:colOff>161698</xdr:colOff>
      <xdr:row>2</xdr:row>
      <xdr:rowOff>108857</xdr:rowOff>
    </xdr:to>
    <xdr:pic>
      <xdr:nvPicPr>
        <xdr:cNvPr id="11" name="Picture 1">
          <a:extLst>
            <a:ext uri="{FF2B5EF4-FFF2-40B4-BE49-F238E27FC236}">
              <a16:creationId xmlns:a16="http://schemas.microsoft.com/office/drawing/2014/main" id="{00000000-0008-0000-0600-00000B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3523"/>
        <a:stretch/>
      </xdr:blipFill>
      <xdr:spPr bwMode="auto">
        <a:xfrm>
          <a:off x="15842116" y="0"/>
          <a:ext cx="3179082" cy="566057"/>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0</xdr:colOff>
          <xdr:row>7</xdr:row>
          <xdr:rowOff>0</xdr:rowOff>
        </xdr:from>
        <xdr:to>
          <xdr:col>56</xdr:col>
          <xdr:colOff>0</xdr:colOff>
          <xdr:row>9</xdr:row>
          <xdr:rowOff>312420</xdr:rowOff>
        </xdr:to>
        <xdr:sp macro="" textlink="">
          <xdr:nvSpPr>
            <xdr:cNvPr id="916481" name="Group Box 1" hidden="1">
              <a:extLst>
                <a:ext uri="{63B3BB69-23CF-44E3-9099-C40C66FF867C}">
                  <a14:compatExt spid="_x0000_s916481"/>
                </a:ext>
                <a:ext uri="{FF2B5EF4-FFF2-40B4-BE49-F238E27FC236}">
                  <a16:creationId xmlns:a16="http://schemas.microsoft.com/office/drawing/2014/main" id="{00000000-0008-0000-0700-000001FC0D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xdr:colOff>
          <xdr:row>8</xdr:row>
          <xdr:rowOff>0</xdr:rowOff>
        </xdr:from>
        <xdr:to>
          <xdr:col>51</xdr:col>
          <xdr:colOff>45720</xdr:colOff>
          <xdr:row>9</xdr:row>
          <xdr:rowOff>0</xdr:rowOff>
        </xdr:to>
        <xdr:sp macro="" textlink="">
          <xdr:nvSpPr>
            <xdr:cNvPr id="916482" name="Option Button 2" hidden="1">
              <a:extLst>
                <a:ext uri="{63B3BB69-23CF-44E3-9099-C40C66FF867C}">
                  <a14:compatExt spid="_x0000_s916482"/>
                </a:ext>
                <a:ext uri="{FF2B5EF4-FFF2-40B4-BE49-F238E27FC236}">
                  <a16:creationId xmlns:a16="http://schemas.microsoft.com/office/drawing/2014/main" id="{00000000-0008-0000-0700-000002F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xdr:colOff>
          <xdr:row>9</xdr:row>
          <xdr:rowOff>45720</xdr:rowOff>
        </xdr:from>
        <xdr:to>
          <xdr:col>49</xdr:col>
          <xdr:colOff>152400</xdr:colOff>
          <xdr:row>9</xdr:row>
          <xdr:rowOff>259080</xdr:rowOff>
        </xdr:to>
        <xdr:sp macro="" textlink="">
          <xdr:nvSpPr>
            <xdr:cNvPr id="916483" name="Option Button 3" hidden="1">
              <a:extLst>
                <a:ext uri="{63B3BB69-23CF-44E3-9099-C40C66FF867C}">
                  <a14:compatExt spid="_x0000_s916483"/>
                </a:ext>
                <a:ext uri="{FF2B5EF4-FFF2-40B4-BE49-F238E27FC236}">
                  <a16:creationId xmlns:a16="http://schemas.microsoft.com/office/drawing/2014/main" id="{00000000-0008-0000-0700-000003F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xdr:colOff>
          <xdr:row>9</xdr:row>
          <xdr:rowOff>45720</xdr:rowOff>
        </xdr:from>
        <xdr:to>
          <xdr:col>54</xdr:col>
          <xdr:colOff>106680</xdr:colOff>
          <xdr:row>9</xdr:row>
          <xdr:rowOff>259080</xdr:rowOff>
        </xdr:to>
        <xdr:sp macro="" textlink="">
          <xdr:nvSpPr>
            <xdr:cNvPr id="916484" name="Option Button 4" hidden="1">
              <a:extLst>
                <a:ext uri="{63B3BB69-23CF-44E3-9099-C40C66FF867C}">
                  <a14:compatExt spid="_x0000_s916484"/>
                </a:ext>
                <a:ext uri="{FF2B5EF4-FFF2-40B4-BE49-F238E27FC236}">
                  <a16:creationId xmlns:a16="http://schemas.microsoft.com/office/drawing/2014/main" id="{00000000-0008-0000-0700-000004F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xdr:row>
          <xdr:rowOff>0</xdr:rowOff>
        </xdr:from>
        <xdr:to>
          <xdr:col>69</xdr:col>
          <xdr:colOff>0</xdr:colOff>
          <xdr:row>9</xdr:row>
          <xdr:rowOff>312420</xdr:rowOff>
        </xdr:to>
        <xdr:sp macro="" textlink="">
          <xdr:nvSpPr>
            <xdr:cNvPr id="916485" name="Group Box 5" hidden="1">
              <a:extLst>
                <a:ext uri="{63B3BB69-23CF-44E3-9099-C40C66FF867C}">
                  <a14:compatExt spid="_x0000_s916485"/>
                </a:ext>
                <a:ext uri="{FF2B5EF4-FFF2-40B4-BE49-F238E27FC236}">
                  <a16:creationId xmlns:a16="http://schemas.microsoft.com/office/drawing/2014/main" id="{00000000-0008-0000-0700-000005FC0D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22860</xdr:colOff>
          <xdr:row>3</xdr:row>
          <xdr:rowOff>0</xdr:rowOff>
        </xdr:from>
        <xdr:to>
          <xdr:col>68</xdr:col>
          <xdr:colOff>45720</xdr:colOff>
          <xdr:row>4</xdr:row>
          <xdr:rowOff>0</xdr:rowOff>
        </xdr:to>
        <xdr:sp macro="" textlink="">
          <xdr:nvSpPr>
            <xdr:cNvPr id="916486" name="Option Button 6" hidden="1">
              <a:extLst>
                <a:ext uri="{63B3BB69-23CF-44E3-9099-C40C66FF867C}">
                  <a14:compatExt spid="_x0000_s916486"/>
                </a:ext>
                <a:ext uri="{FF2B5EF4-FFF2-40B4-BE49-F238E27FC236}">
                  <a16:creationId xmlns:a16="http://schemas.microsoft.com/office/drawing/2014/main" id="{00000000-0008-0000-0700-000006F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30480</xdr:colOff>
          <xdr:row>3</xdr:row>
          <xdr:rowOff>175260</xdr:rowOff>
        </xdr:from>
        <xdr:to>
          <xdr:col>60</xdr:col>
          <xdr:colOff>38100</xdr:colOff>
          <xdr:row>5</xdr:row>
          <xdr:rowOff>0</xdr:rowOff>
        </xdr:to>
        <xdr:sp macro="" textlink="">
          <xdr:nvSpPr>
            <xdr:cNvPr id="916487" name="Option Button 7" hidden="1">
              <a:extLst>
                <a:ext uri="{63B3BB69-23CF-44E3-9099-C40C66FF867C}">
                  <a14:compatExt spid="_x0000_s916487"/>
                </a:ext>
                <a:ext uri="{FF2B5EF4-FFF2-40B4-BE49-F238E27FC236}">
                  <a16:creationId xmlns:a16="http://schemas.microsoft.com/office/drawing/2014/main" id="{00000000-0008-0000-0700-000007F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7620</xdr:colOff>
          <xdr:row>4</xdr:row>
          <xdr:rowOff>0</xdr:rowOff>
        </xdr:from>
        <xdr:to>
          <xdr:col>67</xdr:col>
          <xdr:colOff>0</xdr:colOff>
          <xdr:row>5</xdr:row>
          <xdr:rowOff>0</xdr:rowOff>
        </xdr:to>
        <xdr:sp macro="" textlink="">
          <xdr:nvSpPr>
            <xdr:cNvPr id="916488" name="Option Button 8" hidden="1">
              <a:extLst>
                <a:ext uri="{63B3BB69-23CF-44E3-9099-C40C66FF867C}">
                  <a14:compatExt spid="_x0000_s916488"/>
                </a:ext>
                <a:ext uri="{FF2B5EF4-FFF2-40B4-BE49-F238E27FC236}">
                  <a16:creationId xmlns:a16="http://schemas.microsoft.com/office/drawing/2014/main" id="{00000000-0008-0000-0700-000008F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xdr:colOff>
          <xdr:row>6</xdr:row>
          <xdr:rowOff>45720</xdr:rowOff>
        </xdr:from>
        <xdr:to>
          <xdr:col>50</xdr:col>
          <xdr:colOff>106680</xdr:colOff>
          <xdr:row>7</xdr:row>
          <xdr:rowOff>0</xdr:rowOff>
        </xdr:to>
        <xdr:sp macro="" textlink="">
          <xdr:nvSpPr>
            <xdr:cNvPr id="916489" name="Check Box 9" hidden="1">
              <a:extLst>
                <a:ext uri="{63B3BB69-23CF-44E3-9099-C40C66FF867C}">
                  <a14:compatExt spid="_x0000_s916489"/>
                </a:ext>
                <a:ext uri="{FF2B5EF4-FFF2-40B4-BE49-F238E27FC236}">
                  <a16:creationId xmlns:a16="http://schemas.microsoft.com/office/drawing/2014/main" id="{00000000-0008-0000-0700-000009F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83</xdr:col>
      <xdr:colOff>30616</xdr:colOff>
      <xdr:row>0</xdr:row>
      <xdr:rowOff>0</xdr:rowOff>
    </xdr:from>
    <xdr:to>
      <xdr:col>99</xdr:col>
      <xdr:colOff>161698</xdr:colOff>
      <xdr:row>2</xdr:row>
      <xdr:rowOff>108857</xdr:rowOff>
    </xdr:to>
    <xdr:pic>
      <xdr:nvPicPr>
        <xdr:cNvPr id="11" name="Picture 1">
          <a:extLst>
            <a:ext uri="{FF2B5EF4-FFF2-40B4-BE49-F238E27FC236}">
              <a16:creationId xmlns:a16="http://schemas.microsoft.com/office/drawing/2014/main" id="{00000000-0008-0000-0700-00000B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3523"/>
        <a:stretch/>
      </xdr:blipFill>
      <xdr:spPr bwMode="auto">
        <a:xfrm>
          <a:off x="15842116" y="0"/>
          <a:ext cx="3179082" cy="566057"/>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4.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4.xml"/><Relationship Id="rId3" Type="http://schemas.openxmlformats.org/officeDocument/2006/relationships/vmlDrawing" Target="../drawings/vmlDrawing5.vml"/><Relationship Id="rId7" Type="http://schemas.openxmlformats.org/officeDocument/2006/relationships/ctrlProp" Target="../ctrlProps/ctrlProp33.xml"/><Relationship Id="rId12" Type="http://schemas.openxmlformats.org/officeDocument/2006/relationships/ctrlProp" Target="../ctrlProps/ctrlProp3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0" Type="http://schemas.openxmlformats.org/officeDocument/2006/relationships/ctrlProp" Target="../ctrlProps/ctrlProp36.xml"/><Relationship Id="rId4" Type="http://schemas.openxmlformats.org/officeDocument/2006/relationships/ctrlProp" Target="../ctrlProps/ctrlProp30.xml"/><Relationship Id="rId9" Type="http://schemas.openxmlformats.org/officeDocument/2006/relationships/ctrlProp" Target="../ctrlProps/ctrlProp3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3.xml"/><Relationship Id="rId3" Type="http://schemas.openxmlformats.org/officeDocument/2006/relationships/vmlDrawing" Target="../drawings/vmlDrawing6.vml"/><Relationship Id="rId7" Type="http://schemas.openxmlformats.org/officeDocument/2006/relationships/ctrlProp" Target="../ctrlProps/ctrlProp42.xml"/><Relationship Id="rId12" Type="http://schemas.openxmlformats.org/officeDocument/2006/relationships/ctrlProp" Target="../ctrlProps/ctrlProp47.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0" Type="http://schemas.openxmlformats.org/officeDocument/2006/relationships/ctrlProp" Target="../ctrlProps/ctrlProp45.xml"/><Relationship Id="rId4" Type="http://schemas.openxmlformats.org/officeDocument/2006/relationships/ctrlProp" Target="../ctrlProps/ctrlProp39.xml"/><Relationship Id="rId9" Type="http://schemas.openxmlformats.org/officeDocument/2006/relationships/ctrlProp" Target="../ctrlProps/ctrlProp4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2.xml"/><Relationship Id="rId3" Type="http://schemas.openxmlformats.org/officeDocument/2006/relationships/vmlDrawing" Target="../drawings/vmlDrawing7.vml"/><Relationship Id="rId7" Type="http://schemas.openxmlformats.org/officeDocument/2006/relationships/ctrlProp" Target="../ctrlProps/ctrlProp51.xml"/><Relationship Id="rId12" Type="http://schemas.openxmlformats.org/officeDocument/2006/relationships/ctrlProp" Target="../ctrlProps/ctrlProp56.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50.xml"/><Relationship Id="rId11" Type="http://schemas.openxmlformats.org/officeDocument/2006/relationships/ctrlProp" Target="../ctrlProps/ctrlProp55.xml"/><Relationship Id="rId5" Type="http://schemas.openxmlformats.org/officeDocument/2006/relationships/ctrlProp" Target="../ctrlProps/ctrlProp49.xml"/><Relationship Id="rId10" Type="http://schemas.openxmlformats.org/officeDocument/2006/relationships/ctrlProp" Target="../ctrlProps/ctrlProp54.xml"/><Relationship Id="rId4" Type="http://schemas.openxmlformats.org/officeDocument/2006/relationships/ctrlProp" Target="../ctrlProps/ctrlProp48.xml"/><Relationship Id="rId9"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Q61"/>
  <sheetViews>
    <sheetView zoomScale="70" zoomScaleNormal="70" workbookViewId="0">
      <selection sqref="A1:BE2"/>
    </sheetView>
  </sheetViews>
  <sheetFormatPr defaultColWidth="13" defaultRowHeight="14.4" x14ac:dyDescent="0.2"/>
  <cols>
    <col min="1" max="1" width="53.69921875" style="2" bestFit="1" customWidth="1"/>
    <col min="2" max="2" width="15" style="2" customWidth="1"/>
    <col min="3" max="16384" width="13" style="2"/>
  </cols>
  <sheetData>
    <row r="1" spans="1:12" ht="24.75" customHeight="1" x14ac:dyDescent="0.3">
      <c r="A1" s="26">
        <v>44228</v>
      </c>
      <c r="B1" s="1"/>
    </row>
    <row r="2" spans="1:12" x14ac:dyDescent="0.2">
      <c r="A2" s="27">
        <v>44215</v>
      </c>
      <c r="B2" s="1"/>
    </row>
    <row r="3" spans="1:12" ht="45" customHeight="1" x14ac:dyDescent="0.2"/>
    <row r="4" spans="1:12" x14ac:dyDescent="0.2">
      <c r="E4" s="82" t="s">
        <v>106</v>
      </c>
      <c r="F4" s="83"/>
      <c r="G4"/>
      <c r="H4"/>
      <c r="I4"/>
      <c r="J4"/>
      <c r="K4"/>
      <c r="L4"/>
    </row>
    <row r="5" spans="1:12" x14ac:dyDescent="0.2">
      <c r="A5" s="3" t="s">
        <v>0</v>
      </c>
      <c r="B5" s="3" t="s">
        <v>1</v>
      </c>
      <c r="C5" s="3" t="s">
        <v>11</v>
      </c>
      <c r="D5" s="28" t="s">
        <v>12</v>
      </c>
      <c r="E5" s="29" t="s">
        <v>74</v>
      </c>
      <c r="F5" s="29" t="s">
        <v>75</v>
      </c>
      <c r="G5"/>
      <c r="H5"/>
      <c r="I5"/>
      <c r="J5"/>
      <c r="K5"/>
      <c r="L5"/>
    </row>
    <row r="6" spans="1:12" x14ac:dyDescent="0.2">
      <c r="A6" s="4" t="s">
        <v>76</v>
      </c>
      <c r="B6" s="25" t="s">
        <v>78</v>
      </c>
      <c r="C6" s="5">
        <v>31</v>
      </c>
      <c r="D6" s="5">
        <v>33</v>
      </c>
      <c r="E6" s="30">
        <v>76</v>
      </c>
      <c r="F6" s="5">
        <v>54</v>
      </c>
      <c r="G6"/>
      <c r="H6"/>
      <c r="I6"/>
      <c r="K6"/>
    </row>
    <row r="7" spans="1:12" x14ac:dyDescent="0.2">
      <c r="A7" s="4" t="s">
        <v>76</v>
      </c>
      <c r="B7" s="25" t="s">
        <v>79</v>
      </c>
      <c r="C7" s="5">
        <v>38</v>
      </c>
      <c r="D7" s="5">
        <v>39</v>
      </c>
      <c r="E7" s="30">
        <v>77</v>
      </c>
      <c r="F7" s="5">
        <v>62</v>
      </c>
      <c r="G7"/>
      <c r="I7"/>
      <c r="K7"/>
    </row>
    <row r="8" spans="1:12" x14ac:dyDescent="0.2">
      <c r="A8" s="4" t="s">
        <v>77</v>
      </c>
      <c r="B8" s="25" t="s">
        <v>80</v>
      </c>
      <c r="C8" s="5">
        <v>44</v>
      </c>
      <c r="D8" s="5">
        <v>45</v>
      </c>
      <c r="E8" s="30">
        <v>64</v>
      </c>
      <c r="F8" s="5">
        <v>80</v>
      </c>
    </row>
    <row r="9" spans="1:12" x14ac:dyDescent="0.2">
      <c r="A9" s="4" t="s">
        <v>77</v>
      </c>
      <c r="B9" s="4" t="s">
        <v>81</v>
      </c>
      <c r="C9" s="5">
        <v>50</v>
      </c>
      <c r="D9" s="5">
        <v>51</v>
      </c>
      <c r="E9" s="30">
        <v>76</v>
      </c>
      <c r="F9" s="5">
        <v>80</v>
      </c>
    </row>
    <row r="10" spans="1:12" x14ac:dyDescent="0.2">
      <c r="A10" s="4" t="s">
        <v>77</v>
      </c>
      <c r="B10" s="4" t="s">
        <v>82</v>
      </c>
      <c r="C10" s="5">
        <v>56</v>
      </c>
      <c r="D10" s="5">
        <v>56</v>
      </c>
      <c r="E10" s="30">
        <v>57</v>
      </c>
      <c r="F10" s="5">
        <v>80</v>
      </c>
    </row>
    <row r="11" spans="1:12" x14ac:dyDescent="0.2">
      <c r="A11" s="4"/>
      <c r="B11" s="25"/>
      <c r="C11" s="5"/>
      <c r="D11" s="5"/>
      <c r="E11" s="30"/>
      <c r="F11" s="30"/>
    </row>
    <row r="12" spans="1:12" x14ac:dyDescent="0.2">
      <c r="A12" s="4"/>
      <c r="B12" s="4"/>
      <c r="C12" s="5"/>
      <c r="D12" s="5"/>
      <c r="E12" s="30"/>
      <c r="F12" s="5"/>
    </row>
    <row r="13" spans="1:12" x14ac:dyDescent="0.2">
      <c r="A13" s="4"/>
      <c r="B13" s="4"/>
      <c r="C13" s="5"/>
      <c r="D13" s="5"/>
      <c r="E13" s="30"/>
      <c r="F13" s="30"/>
    </row>
    <row r="14" spans="1:12" x14ac:dyDescent="0.2">
      <c r="A14" s="4"/>
      <c r="B14" s="4"/>
      <c r="C14" s="5"/>
      <c r="D14" s="5"/>
      <c r="E14" s="30"/>
      <c r="F14" s="30"/>
    </row>
    <row r="15" spans="1:12" x14ac:dyDescent="0.2">
      <c r="A15" s="4"/>
      <c r="B15" s="4"/>
      <c r="C15" s="5"/>
      <c r="D15" s="5"/>
      <c r="E15" s="30"/>
      <c r="F15" s="30"/>
    </row>
    <row r="16" spans="1:12" x14ac:dyDescent="0.2">
      <c r="A16" s="4"/>
      <c r="B16" s="4"/>
      <c r="C16" s="5"/>
      <c r="D16" s="5"/>
      <c r="E16" s="30"/>
      <c r="F16" s="30"/>
    </row>
    <row r="17" spans="1:17" x14ac:dyDescent="0.2">
      <c r="A17" s="4"/>
      <c r="B17" s="4"/>
      <c r="C17" s="5"/>
      <c r="D17" s="5"/>
      <c r="E17" s="30"/>
      <c r="F17" s="30"/>
    </row>
    <row r="18" spans="1:17" x14ac:dyDescent="0.2">
      <c r="A18" s="4"/>
      <c r="B18" s="4"/>
      <c r="C18" s="5"/>
      <c r="D18" s="5"/>
      <c r="E18" s="30"/>
      <c r="F18" s="30"/>
    </row>
    <row r="19" spans="1:17" x14ac:dyDescent="0.2">
      <c r="A19" s="4"/>
      <c r="B19" s="4"/>
      <c r="C19" s="5"/>
      <c r="D19" s="5"/>
      <c r="E19" s="30"/>
      <c r="F19" s="30"/>
    </row>
    <row r="20" spans="1:17" x14ac:dyDescent="0.2">
      <c r="A20" s="4"/>
      <c r="B20" s="4"/>
      <c r="C20" s="5"/>
      <c r="D20" s="5"/>
      <c r="E20" s="30"/>
      <c r="F20" s="30"/>
    </row>
    <row r="21" spans="1:17" x14ac:dyDescent="0.2">
      <c r="A21" s="4"/>
      <c r="B21" s="4"/>
      <c r="C21" s="5"/>
      <c r="D21" s="5"/>
      <c r="E21" s="30"/>
      <c r="F21" s="30"/>
    </row>
    <row r="22" spans="1:17" x14ac:dyDescent="0.2">
      <c r="A22" s="4"/>
      <c r="B22" s="4"/>
      <c r="C22" s="5"/>
      <c r="D22" s="5"/>
      <c r="E22" s="30"/>
      <c r="F22" s="30"/>
    </row>
    <row r="23" spans="1:17" x14ac:dyDescent="0.2">
      <c r="A23" s="4"/>
      <c r="B23" s="4"/>
      <c r="C23" s="5"/>
      <c r="D23" s="5"/>
      <c r="E23" s="30"/>
      <c r="F23" s="30"/>
    </row>
    <row r="24" spans="1:17" x14ac:dyDescent="0.2">
      <c r="A24" s="4"/>
      <c r="B24" s="25"/>
      <c r="C24" s="5"/>
      <c r="D24" s="5"/>
      <c r="E24" s="30"/>
      <c r="F24" s="30"/>
    </row>
    <row r="25" spans="1:17" x14ac:dyDescent="0.2">
      <c r="A25" s="4"/>
      <c r="B25" s="4"/>
      <c r="C25" s="5"/>
      <c r="D25" s="5"/>
      <c r="E25" s="5"/>
      <c r="F25" s="5"/>
    </row>
    <row r="26" spans="1:17" x14ac:dyDescent="0.2">
      <c r="A26" s="4"/>
      <c r="B26" s="4"/>
      <c r="C26" s="5"/>
      <c r="D26" s="5"/>
      <c r="E26" s="5"/>
      <c r="F26" s="5"/>
    </row>
    <row r="28" spans="1:17" x14ac:dyDescent="0.2">
      <c r="A28" s="2" t="s">
        <v>83</v>
      </c>
    </row>
    <row r="29" spans="1:17" x14ac:dyDescent="0.2">
      <c r="A29" s="84"/>
      <c r="B29" s="84"/>
      <c r="C29" s="84" t="s">
        <v>8</v>
      </c>
      <c r="D29" s="84"/>
      <c r="E29" s="84"/>
      <c r="F29" s="84"/>
      <c r="G29" s="84"/>
      <c r="H29" s="84" t="s">
        <v>9</v>
      </c>
      <c r="I29" s="84"/>
      <c r="J29" s="84"/>
      <c r="K29" s="84"/>
      <c r="L29" s="84"/>
      <c r="M29" s="84" t="s">
        <v>13</v>
      </c>
      <c r="N29" s="84"/>
      <c r="O29" s="84"/>
      <c r="P29" s="84"/>
      <c r="Q29" s="84"/>
    </row>
    <row r="30" spans="1:17" x14ac:dyDescent="0.2">
      <c r="A30" s="3" t="s">
        <v>2</v>
      </c>
      <c r="B30" s="3" t="s">
        <v>3</v>
      </c>
      <c r="C30" s="3" t="s">
        <v>5</v>
      </c>
      <c r="D30" s="3" t="s">
        <v>6</v>
      </c>
      <c r="E30" s="3" t="s">
        <v>7</v>
      </c>
      <c r="F30" s="3" t="s">
        <v>4</v>
      </c>
      <c r="G30" s="3" t="s">
        <v>10</v>
      </c>
      <c r="H30" s="3" t="s">
        <v>5</v>
      </c>
      <c r="I30" s="3" t="s">
        <v>6</v>
      </c>
      <c r="J30" s="3" t="s">
        <v>7</v>
      </c>
      <c r="K30" s="3" t="s">
        <v>4</v>
      </c>
      <c r="L30" s="3" t="s">
        <v>10</v>
      </c>
      <c r="M30" s="3" t="s">
        <v>5</v>
      </c>
      <c r="N30" s="3" t="s">
        <v>6</v>
      </c>
      <c r="O30" s="3" t="s">
        <v>7</v>
      </c>
      <c r="P30" s="3" t="s">
        <v>4</v>
      </c>
      <c r="Q30" s="3" t="s">
        <v>10</v>
      </c>
    </row>
    <row r="31" spans="1:17" x14ac:dyDescent="0.2">
      <c r="A31" s="30" t="s">
        <v>84</v>
      </c>
      <c r="B31" s="5">
        <v>128</v>
      </c>
      <c r="C31" s="5">
        <v>1</v>
      </c>
      <c r="D31" s="5">
        <v>12</v>
      </c>
      <c r="E31" s="5">
        <v>15</v>
      </c>
      <c r="F31" s="5">
        <v>14</v>
      </c>
      <c r="G31" s="5">
        <v>80</v>
      </c>
      <c r="H31" s="5">
        <v>18</v>
      </c>
      <c r="I31" s="5">
        <v>29</v>
      </c>
      <c r="J31" s="5">
        <v>32</v>
      </c>
      <c r="K31" s="5">
        <v>14</v>
      </c>
      <c r="L31" s="5">
        <v>51</v>
      </c>
      <c r="M31" s="5"/>
      <c r="N31" s="5"/>
      <c r="O31" s="5"/>
      <c r="P31" s="5"/>
      <c r="Q31" s="5"/>
    </row>
    <row r="32" spans="1:17" x14ac:dyDescent="0.2">
      <c r="A32" s="30" t="s">
        <v>85</v>
      </c>
      <c r="B32" s="5">
        <v>129</v>
      </c>
      <c r="C32" s="5">
        <v>35</v>
      </c>
      <c r="D32" s="5">
        <v>46</v>
      </c>
      <c r="E32" s="5">
        <v>49</v>
      </c>
      <c r="F32" s="5">
        <v>14</v>
      </c>
      <c r="G32" s="5">
        <v>75</v>
      </c>
      <c r="H32" s="5">
        <v>52</v>
      </c>
      <c r="I32" s="5">
        <v>63</v>
      </c>
      <c r="J32" s="5">
        <v>66</v>
      </c>
      <c r="K32" s="5">
        <v>14</v>
      </c>
      <c r="L32" s="5">
        <v>65</v>
      </c>
      <c r="M32" s="5"/>
      <c r="N32" s="5"/>
      <c r="O32" s="5"/>
      <c r="P32" s="5"/>
      <c r="Q32" s="5"/>
    </row>
    <row r="33" spans="1:17" x14ac:dyDescent="0.2">
      <c r="A33" s="30" t="s">
        <v>86</v>
      </c>
      <c r="B33" s="5">
        <v>130</v>
      </c>
      <c r="C33" s="5">
        <v>69</v>
      </c>
      <c r="D33" s="5">
        <v>80</v>
      </c>
      <c r="E33" s="5">
        <v>83</v>
      </c>
      <c r="F33" s="5">
        <v>14</v>
      </c>
      <c r="G33" s="5">
        <v>58</v>
      </c>
      <c r="H33" s="5">
        <v>86</v>
      </c>
      <c r="I33" s="5">
        <v>97</v>
      </c>
      <c r="J33" s="5">
        <v>100</v>
      </c>
      <c r="K33" s="5">
        <v>14</v>
      </c>
      <c r="L33" s="5">
        <v>62</v>
      </c>
      <c r="M33" s="5"/>
      <c r="N33" s="5"/>
      <c r="O33" s="5"/>
      <c r="P33" s="5"/>
      <c r="Q33" s="5"/>
    </row>
    <row r="35" spans="1:17" x14ac:dyDescent="0.2">
      <c r="A35" s="2" t="s">
        <v>87</v>
      </c>
    </row>
    <row r="36" spans="1:17" x14ac:dyDescent="0.2">
      <c r="A36" s="84"/>
      <c r="B36" s="84"/>
      <c r="C36" s="84" t="s">
        <v>8</v>
      </c>
      <c r="D36" s="84"/>
      <c r="E36" s="84"/>
      <c r="F36" s="84"/>
      <c r="G36" s="84"/>
      <c r="H36" s="84" t="s">
        <v>9</v>
      </c>
      <c r="I36" s="84"/>
      <c r="J36" s="84"/>
      <c r="K36" s="84"/>
      <c r="L36" s="84"/>
      <c r="M36" s="84" t="s">
        <v>13</v>
      </c>
      <c r="N36" s="84"/>
      <c r="O36" s="84"/>
      <c r="P36" s="84"/>
      <c r="Q36" s="84"/>
    </row>
    <row r="37" spans="1:17" x14ac:dyDescent="0.2">
      <c r="A37" s="3" t="s">
        <v>2</v>
      </c>
      <c r="B37" s="3" t="s">
        <v>3</v>
      </c>
      <c r="C37" s="3" t="s">
        <v>5</v>
      </c>
      <c r="D37" s="3" t="s">
        <v>6</v>
      </c>
      <c r="E37" s="3" t="s">
        <v>7</v>
      </c>
      <c r="F37" s="3" t="s">
        <v>4</v>
      </c>
      <c r="G37" s="3" t="s">
        <v>10</v>
      </c>
      <c r="H37" s="3" t="s">
        <v>5</v>
      </c>
      <c r="I37" s="3" t="s">
        <v>6</v>
      </c>
      <c r="J37" s="3" t="s">
        <v>7</v>
      </c>
      <c r="K37" s="3" t="s">
        <v>4</v>
      </c>
      <c r="L37" s="3" t="s">
        <v>10</v>
      </c>
      <c r="M37" s="3" t="s">
        <v>5</v>
      </c>
      <c r="N37" s="3" t="s">
        <v>6</v>
      </c>
      <c r="O37" s="3" t="s">
        <v>7</v>
      </c>
      <c r="P37" s="3" t="s">
        <v>4</v>
      </c>
      <c r="Q37" s="3" t="s">
        <v>10</v>
      </c>
    </row>
    <row r="38" spans="1:17" x14ac:dyDescent="0.2">
      <c r="A38" s="30" t="s">
        <v>88</v>
      </c>
      <c r="B38" s="5">
        <v>131</v>
      </c>
      <c r="C38" s="5">
        <v>1</v>
      </c>
      <c r="D38" s="5">
        <v>15</v>
      </c>
      <c r="E38" s="5">
        <v>18</v>
      </c>
      <c r="F38" s="5">
        <v>14</v>
      </c>
      <c r="G38" s="5">
        <v>72</v>
      </c>
      <c r="H38" s="5">
        <v>21</v>
      </c>
      <c r="I38" s="5">
        <v>35</v>
      </c>
      <c r="J38" s="5">
        <v>38</v>
      </c>
      <c r="K38" s="5">
        <v>14</v>
      </c>
      <c r="L38" s="5">
        <v>67</v>
      </c>
      <c r="M38" s="5"/>
      <c r="N38" s="5"/>
      <c r="O38" s="5"/>
      <c r="P38" s="5"/>
      <c r="Q38" s="5"/>
    </row>
    <row r="39" spans="1:17" x14ac:dyDescent="0.2">
      <c r="A39" s="30" t="s">
        <v>89</v>
      </c>
      <c r="B39" s="5">
        <v>132</v>
      </c>
      <c r="C39" s="5">
        <v>41</v>
      </c>
      <c r="D39" s="5">
        <v>55</v>
      </c>
      <c r="E39" s="5">
        <v>58</v>
      </c>
      <c r="F39" s="5">
        <v>14</v>
      </c>
      <c r="G39" s="5">
        <v>73</v>
      </c>
      <c r="H39" s="5">
        <v>61</v>
      </c>
      <c r="I39" s="5">
        <v>75</v>
      </c>
      <c r="J39" s="5">
        <v>78</v>
      </c>
      <c r="K39" s="5">
        <v>14</v>
      </c>
      <c r="L39" s="5">
        <v>68</v>
      </c>
      <c r="M39" s="5"/>
      <c r="N39" s="5"/>
      <c r="O39" s="5"/>
      <c r="P39" s="5"/>
      <c r="Q39" s="5"/>
    </row>
    <row r="41" spans="1:17" x14ac:dyDescent="0.2">
      <c r="A41" s="2" t="s">
        <v>90</v>
      </c>
    </row>
    <row r="42" spans="1:17" x14ac:dyDescent="0.2">
      <c r="A42" s="84"/>
      <c r="B42" s="84"/>
      <c r="C42" s="84" t="s">
        <v>8</v>
      </c>
      <c r="D42" s="84"/>
      <c r="E42" s="84"/>
      <c r="F42" s="84"/>
      <c r="G42" s="84"/>
      <c r="H42" s="84" t="s">
        <v>9</v>
      </c>
      <c r="I42" s="84"/>
      <c r="J42" s="84"/>
      <c r="K42" s="84"/>
      <c r="L42" s="84"/>
      <c r="M42" s="84" t="s">
        <v>13</v>
      </c>
      <c r="N42" s="84"/>
      <c r="O42" s="84"/>
      <c r="P42" s="84"/>
      <c r="Q42" s="84"/>
    </row>
    <row r="43" spans="1:17" x14ac:dyDescent="0.2">
      <c r="A43" s="3" t="s">
        <v>2</v>
      </c>
      <c r="B43" s="3" t="s">
        <v>3</v>
      </c>
      <c r="C43" s="3" t="s">
        <v>5</v>
      </c>
      <c r="D43" s="3" t="s">
        <v>6</v>
      </c>
      <c r="E43" s="3" t="s">
        <v>7</v>
      </c>
      <c r="F43" s="3" t="s">
        <v>4</v>
      </c>
      <c r="G43" s="3" t="s">
        <v>10</v>
      </c>
      <c r="H43" s="3" t="s">
        <v>5</v>
      </c>
      <c r="I43" s="3" t="s">
        <v>6</v>
      </c>
      <c r="J43" s="3" t="s">
        <v>7</v>
      </c>
      <c r="K43" s="3" t="s">
        <v>4</v>
      </c>
      <c r="L43" s="3" t="s">
        <v>10</v>
      </c>
      <c r="M43" s="3" t="s">
        <v>5</v>
      </c>
      <c r="N43" s="3" t="s">
        <v>6</v>
      </c>
      <c r="O43" s="3" t="s">
        <v>7</v>
      </c>
      <c r="P43" s="3" t="s">
        <v>4</v>
      </c>
      <c r="Q43" s="3" t="s">
        <v>10</v>
      </c>
    </row>
    <row r="44" spans="1:17" x14ac:dyDescent="0.2">
      <c r="A44" s="5" t="s">
        <v>91</v>
      </c>
      <c r="B44" s="5">
        <v>115</v>
      </c>
      <c r="C44" s="5">
        <v>1</v>
      </c>
      <c r="D44" s="5">
        <v>15</v>
      </c>
      <c r="E44" s="5">
        <v>18</v>
      </c>
      <c r="F44" s="5">
        <v>14</v>
      </c>
      <c r="G44" s="5">
        <v>61</v>
      </c>
      <c r="H44" s="5">
        <v>21</v>
      </c>
      <c r="I44" s="5">
        <v>35</v>
      </c>
      <c r="J44" s="5">
        <v>38</v>
      </c>
      <c r="K44" s="5">
        <v>14</v>
      </c>
      <c r="L44" s="5">
        <v>58</v>
      </c>
      <c r="M44" s="5"/>
      <c r="N44" s="5"/>
      <c r="O44" s="5"/>
      <c r="P44" s="5"/>
      <c r="Q44" s="5"/>
    </row>
    <row r="45" spans="1:17" x14ac:dyDescent="0.2">
      <c r="A45" s="5" t="s">
        <v>92</v>
      </c>
      <c r="B45" s="5">
        <v>2</v>
      </c>
      <c r="C45" s="5">
        <v>41</v>
      </c>
      <c r="D45" s="5">
        <v>55</v>
      </c>
      <c r="E45" s="5">
        <v>58</v>
      </c>
      <c r="F45" s="5">
        <v>14</v>
      </c>
      <c r="G45" s="5">
        <v>57</v>
      </c>
      <c r="H45" s="5">
        <v>61</v>
      </c>
      <c r="I45" s="5">
        <v>75</v>
      </c>
      <c r="J45" s="5">
        <v>78</v>
      </c>
      <c r="K45" s="5">
        <v>14</v>
      </c>
      <c r="L45" s="5">
        <v>56</v>
      </c>
      <c r="M45" s="5">
        <v>81</v>
      </c>
      <c r="N45" s="5">
        <v>95</v>
      </c>
      <c r="O45" s="5">
        <v>98</v>
      </c>
      <c r="P45" s="5">
        <v>14</v>
      </c>
      <c r="Q45" s="5">
        <v>38</v>
      </c>
    </row>
    <row r="47" spans="1:17" x14ac:dyDescent="0.2">
      <c r="A47" s="2" t="s">
        <v>93</v>
      </c>
    </row>
    <row r="48" spans="1:17" x14ac:dyDescent="0.2">
      <c r="A48" s="84"/>
      <c r="B48" s="84"/>
      <c r="C48" s="84" t="s">
        <v>8</v>
      </c>
      <c r="D48" s="84"/>
      <c r="E48" s="84"/>
      <c r="F48" s="84"/>
      <c r="G48" s="84"/>
      <c r="H48" s="84" t="s">
        <v>9</v>
      </c>
      <c r="I48" s="84"/>
      <c r="J48" s="84"/>
      <c r="K48" s="84"/>
      <c r="L48" s="84"/>
    </row>
    <row r="49" spans="1:17" x14ac:dyDescent="0.2">
      <c r="A49" s="3" t="s">
        <v>2</v>
      </c>
      <c r="B49" s="3" t="s">
        <v>3</v>
      </c>
      <c r="C49" s="3" t="s">
        <v>5</v>
      </c>
      <c r="D49" s="3" t="s">
        <v>6</v>
      </c>
      <c r="E49" s="3" t="s">
        <v>7</v>
      </c>
      <c r="F49" s="3" t="s">
        <v>4</v>
      </c>
      <c r="G49" s="3" t="s">
        <v>10</v>
      </c>
      <c r="H49" s="3" t="s">
        <v>5</v>
      </c>
      <c r="I49" s="3" t="s">
        <v>6</v>
      </c>
      <c r="J49" s="3" t="s">
        <v>7</v>
      </c>
      <c r="K49" s="3" t="s">
        <v>4</v>
      </c>
      <c r="L49" s="3" t="s">
        <v>10</v>
      </c>
    </row>
    <row r="50" spans="1:17" x14ac:dyDescent="0.2">
      <c r="A50" s="5" t="s">
        <v>94</v>
      </c>
      <c r="B50" s="5">
        <v>116</v>
      </c>
      <c r="C50" s="5">
        <v>1</v>
      </c>
      <c r="D50" s="5">
        <v>15</v>
      </c>
      <c r="E50" s="5">
        <v>18</v>
      </c>
      <c r="F50" s="5">
        <v>14</v>
      </c>
      <c r="G50" s="5">
        <v>73</v>
      </c>
      <c r="H50" s="5">
        <v>21</v>
      </c>
      <c r="I50" s="5">
        <v>35</v>
      </c>
      <c r="J50" s="5">
        <v>38</v>
      </c>
      <c r="K50" s="5">
        <v>14</v>
      </c>
      <c r="L50" s="5">
        <v>52</v>
      </c>
    </row>
    <row r="51" spans="1:17" x14ac:dyDescent="0.2">
      <c r="A51" s="5" t="s">
        <v>95</v>
      </c>
      <c r="B51" s="5">
        <v>117</v>
      </c>
      <c r="C51" s="5">
        <v>41</v>
      </c>
      <c r="D51" s="5">
        <v>55</v>
      </c>
      <c r="E51" s="5">
        <v>58</v>
      </c>
      <c r="F51" s="5">
        <v>14</v>
      </c>
      <c r="G51" s="5">
        <v>74</v>
      </c>
      <c r="H51" s="5">
        <v>61</v>
      </c>
      <c r="I51" s="5">
        <v>75</v>
      </c>
      <c r="J51" s="5">
        <v>78</v>
      </c>
      <c r="K51" s="5">
        <v>14</v>
      </c>
      <c r="L51" s="5">
        <v>48</v>
      </c>
    </row>
    <row r="53" spans="1:17" x14ac:dyDescent="0.2">
      <c r="A53" s="2" t="s">
        <v>96</v>
      </c>
    </row>
    <row r="54" spans="1:17" x14ac:dyDescent="0.2">
      <c r="A54" s="84"/>
      <c r="B54" s="84"/>
      <c r="C54" s="84" t="s">
        <v>8</v>
      </c>
      <c r="D54" s="84"/>
      <c r="E54" s="84"/>
      <c r="F54" s="84"/>
      <c r="G54" s="84"/>
      <c r="H54" s="84" t="s">
        <v>9</v>
      </c>
      <c r="I54" s="84"/>
      <c r="J54" s="84"/>
      <c r="K54" s="84"/>
      <c r="L54" s="84"/>
      <c r="M54" s="84" t="s">
        <v>13</v>
      </c>
      <c r="N54" s="84"/>
      <c r="O54" s="84"/>
      <c r="P54" s="84"/>
      <c r="Q54" s="84"/>
    </row>
    <row r="55" spans="1:17" x14ac:dyDescent="0.2">
      <c r="A55" s="3" t="s">
        <v>2</v>
      </c>
      <c r="B55" s="3" t="s">
        <v>3</v>
      </c>
      <c r="C55" s="3" t="s">
        <v>5</v>
      </c>
      <c r="D55" s="3" t="s">
        <v>6</v>
      </c>
      <c r="E55" s="3" t="s">
        <v>7</v>
      </c>
      <c r="F55" s="3" t="s">
        <v>4</v>
      </c>
      <c r="G55" s="3" t="s">
        <v>10</v>
      </c>
      <c r="H55" s="3" t="s">
        <v>5</v>
      </c>
      <c r="I55" s="3" t="s">
        <v>6</v>
      </c>
      <c r="J55" s="3" t="s">
        <v>7</v>
      </c>
      <c r="K55" s="3" t="s">
        <v>4</v>
      </c>
      <c r="L55" s="3" t="s">
        <v>10</v>
      </c>
      <c r="M55" s="3" t="s">
        <v>5</v>
      </c>
      <c r="N55" s="3" t="s">
        <v>6</v>
      </c>
      <c r="O55" s="3" t="s">
        <v>7</v>
      </c>
      <c r="P55" s="3" t="s">
        <v>4</v>
      </c>
      <c r="Q55" s="3" t="s">
        <v>10</v>
      </c>
    </row>
    <row r="56" spans="1:17" x14ac:dyDescent="0.2">
      <c r="A56" s="5" t="s">
        <v>97</v>
      </c>
      <c r="B56" s="5">
        <v>118</v>
      </c>
      <c r="C56" s="5">
        <v>1</v>
      </c>
      <c r="D56" s="5">
        <v>15</v>
      </c>
      <c r="E56" s="5">
        <v>18</v>
      </c>
      <c r="F56" s="5">
        <v>14</v>
      </c>
      <c r="G56" s="5">
        <v>41</v>
      </c>
      <c r="H56" s="5">
        <v>21</v>
      </c>
      <c r="I56" s="5">
        <v>35</v>
      </c>
      <c r="J56" s="5">
        <v>38</v>
      </c>
      <c r="K56" s="5">
        <v>14</v>
      </c>
      <c r="L56" s="5">
        <v>54</v>
      </c>
      <c r="M56" s="5">
        <v>41</v>
      </c>
      <c r="N56" s="5">
        <v>55</v>
      </c>
      <c r="O56" s="5">
        <v>58</v>
      </c>
      <c r="P56" s="5">
        <v>14</v>
      </c>
      <c r="Q56" s="5">
        <v>32</v>
      </c>
    </row>
    <row r="58" spans="1:17" x14ac:dyDescent="0.2">
      <c r="A58" s="85"/>
      <c r="B58" s="85"/>
      <c r="C58" s="85"/>
      <c r="D58" s="85"/>
      <c r="E58" s="85"/>
      <c r="F58" s="85"/>
      <c r="G58" s="85"/>
      <c r="H58" s="85"/>
      <c r="I58" s="85"/>
      <c r="J58" s="85"/>
      <c r="K58" s="85"/>
      <c r="L58" s="85"/>
    </row>
    <row r="59" spans="1:17" x14ac:dyDescent="0.2">
      <c r="A59" s="5"/>
      <c r="B59" s="5"/>
      <c r="C59" s="5"/>
      <c r="D59" s="5"/>
      <c r="E59" s="5"/>
      <c r="F59" s="5"/>
      <c r="G59" s="5"/>
      <c r="H59" s="5"/>
      <c r="I59" s="5"/>
      <c r="J59" s="5"/>
      <c r="K59" s="5"/>
      <c r="L59" s="5"/>
    </row>
    <row r="60" spans="1:17" x14ac:dyDescent="0.2">
      <c r="A60" s="5"/>
      <c r="B60" s="5"/>
      <c r="C60" s="5"/>
      <c r="D60" s="5"/>
      <c r="E60" s="5"/>
      <c r="F60" s="5"/>
      <c r="G60" s="5"/>
      <c r="H60" s="5"/>
      <c r="I60" s="5"/>
      <c r="J60" s="5"/>
      <c r="K60" s="5"/>
      <c r="L60" s="5"/>
    </row>
    <row r="61" spans="1:17" x14ac:dyDescent="0.2">
      <c r="A61" s="5"/>
      <c r="B61" s="5"/>
      <c r="C61" s="5"/>
      <c r="D61" s="5"/>
      <c r="E61" s="5"/>
      <c r="F61" s="5"/>
      <c r="G61" s="5"/>
      <c r="H61" s="5"/>
      <c r="I61" s="5"/>
      <c r="J61" s="5"/>
      <c r="K61" s="5"/>
      <c r="L61" s="5"/>
    </row>
  </sheetData>
  <mergeCells count="23">
    <mergeCell ref="M54:Q54"/>
    <mergeCell ref="A58:B58"/>
    <mergeCell ref="C58:G58"/>
    <mergeCell ref="H58:L58"/>
    <mergeCell ref="A48:B48"/>
    <mergeCell ref="C48:G48"/>
    <mergeCell ref="H48:L48"/>
    <mergeCell ref="A54:B54"/>
    <mergeCell ref="C54:G54"/>
    <mergeCell ref="H54:L54"/>
    <mergeCell ref="A36:B36"/>
    <mergeCell ref="C36:G36"/>
    <mergeCell ref="H36:L36"/>
    <mergeCell ref="M36:Q36"/>
    <mergeCell ref="A42:B42"/>
    <mergeCell ref="C42:G42"/>
    <mergeCell ref="H42:L42"/>
    <mergeCell ref="M42:Q42"/>
    <mergeCell ref="E4:F4"/>
    <mergeCell ref="A29:B29"/>
    <mergeCell ref="C29:G29"/>
    <mergeCell ref="H29:L29"/>
    <mergeCell ref="M29:Q29"/>
  </mergeCells>
  <phoneticPr fontId="1"/>
  <pageMargins left="0.7" right="0.7" top="0.75" bottom="0.75" header="0.3" footer="0.3"/>
  <pageSetup paperSize="9" scale="5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ThisWorkbook.exec">
                <anchor moveWithCells="1" sizeWithCells="1">
                  <from>
                    <xdr:col>0</xdr:col>
                    <xdr:colOff>342900</xdr:colOff>
                    <xdr:row>2</xdr:row>
                    <xdr:rowOff>83820</xdr:rowOff>
                  </from>
                  <to>
                    <xdr:col>1</xdr:col>
                    <xdr:colOff>960120</xdr:colOff>
                    <xdr:row>3</xdr:row>
                    <xdr:rowOff>0</xdr:rowOff>
                  </to>
                </anchor>
              </controlPr>
            </control>
          </mc:Choice>
        </mc:AlternateContent>
        <mc:AlternateContent xmlns:mc="http://schemas.openxmlformats.org/markup-compatibility/2006">
          <mc:Choice Requires="x14">
            <control shapeId="2050" r:id="rId5" name="Button 2">
              <controlPr defaultSize="0" print="0" autoFill="0" autoPict="0" macro="[0]!チラシ申込書取込_Click">
                <anchor moveWithCells="1" sizeWithCells="1">
                  <from>
                    <xdr:col>0</xdr:col>
                    <xdr:colOff>228600</xdr:colOff>
                    <xdr:row>64</xdr:row>
                    <xdr:rowOff>45720</xdr:rowOff>
                  </from>
                  <to>
                    <xdr:col>0</xdr:col>
                    <xdr:colOff>1722120</xdr:colOff>
                    <xdr:row>66</xdr:row>
                    <xdr:rowOff>160020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12"/>
  <sheetViews>
    <sheetView zoomScale="55" zoomScaleNormal="55" workbookViewId="0">
      <selection sqref="A1:BE2"/>
    </sheetView>
  </sheetViews>
  <sheetFormatPr defaultColWidth="13" defaultRowHeight="14.4" x14ac:dyDescent="0.2"/>
  <sheetData>
    <row r="1" spans="1:1" x14ac:dyDescent="0.2">
      <c r="A1" t="s">
        <v>1194</v>
      </c>
    </row>
    <row r="2" spans="1:1" x14ac:dyDescent="0.2">
      <c r="A2" t="s">
        <v>1195</v>
      </c>
    </row>
    <row r="3" spans="1:1" x14ac:dyDescent="0.2">
      <c r="A3" t="s">
        <v>1196</v>
      </c>
    </row>
    <row r="4" spans="1:1" x14ac:dyDescent="0.2">
      <c r="A4" t="s">
        <v>1197</v>
      </c>
    </row>
    <row r="5" spans="1:1" x14ac:dyDescent="0.2">
      <c r="A5" t="s">
        <v>1195</v>
      </c>
    </row>
    <row r="6" spans="1:1" x14ac:dyDescent="0.2">
      <c r="A6" t="s">
        <v>1198</v>
      </c>
    </row>
    <row r="7" spans="1:1" x14ac:dyDescent="0.2">
      <c r="A7" t="s">
        <v>1199</v>
      </c>
    </row>
    <row r="8" spans="1:1" x14ac:dyDescent="0.2">
      <c r="A8" t="s">
        <v>1200</v>
      </c>
    </row>
    <row r="9" spans="1:1" x14ac:dyDescent="0.2">
      <c r="A9" t="s">
        <v>1199</v>
      </c>
    </row>
    <row r="10" spans="1:1" x14ac:dyDescent="0.2">
      <c r="A10" t="s">
        <v>1201</v>
      </c>
    </row>
    <row r="11" spans="1:1" x14ac:dyDescent="0.2">
      <c r="A11" t="s">
        <v>1199</v>
      </c>
    </row>
    <row r="12" spans="1:1" x14ac:dyDescent="0.2">
      <c r="A12" t="s">
        <v>1202</v>
      </c>
    </row>
  </sheetData>
  <phoneticPr fontId="1"/>
  <pageMargins left="0.7" right="0.7" top="0.75" bottom="0.75" header="0.3" footer="0.3"/>
  <pageSetup paperSize="8"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2">
    <pageSetUpPr fitToPage="1"/>
  </sheetPr>
  <dimension ref="A1:CV39"/>
  <sheetViews>
    <sheetView showGridLines="0" zoomScale="55" zoomScaleNormal="55" zoomScaleSheetLayoutView="55" workbookViewId="0">
      <selection sqref="A1:BE2"/>
    </sheetView>
  </sheetViews>
  <sheetFormatPr defaultColWidth="9" defaultRowHeight="13.2" x14ac:dyDescent="0.2"/>
  <cols>
    <col min="1" max="100" width="2.5" style="6" customWidth="1"/>
    <col min="101" max="16384" width="9" style="6"/>
  </cols>
  <sheetData>
    <row r="1" spans="1:100" ht="18.75" customHeight="1" x14ac:dyDescent="0.2">
      <c r="A1" s="231" t="s">
        <v>71</v>
      </c>
      <c r="B1" s="231"/>
      <c r="C1" s="231"/>
      <c r="D1" s="231"/>
      <c r="E1" s="231"/>
      <c r="F1" s="231"/>
      <c r="G1" s="231"/>
      <c r="H1" s="231"/>
      <c r="I1" s="231"/>
      <c r="J1" s="231"/>
      <c r="K1" s="231"/>
      <c r="L1" s="231"/>
      <c r="M1" s="231"/>
      <c r="N1" s="231"/>
      <c r="O1" s="231"/>
      <c r="P1" s="231"/>
      <c r="Q1" s="231"/>
      <c r="R1" s="231"/>
      <c r="S1" s="231"/>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3">
        <f>チラシ申込書CSV出力!A1</f>
        <v>44228</v>
      </c>
      <c r="CF1" s="233"/>
      <c r="CG1" s="233"/>
      <c r="CH1" s="233"/>
      <c r="CI1" s="233"/>
      <c r="CJ1" s="233"/>
      <c r="CK1" s="233"/>
      <c r="CL1" s="233"/>
      <c r="CM1" s="233"/>
      <c r="CN1" s="233"/>
      <c r="CO1" s="233"/>
      <c r="CP1" s="233"/>
      <c r="CQ1" s="233"/>
      <c r="CR1" s="233"/>
      <c r="CS1" s="233"/>
      <c r="CT1" s="233"/>
      <c r="CU1" s="233"/>
      <c r="CV1" s="233"/>
    </row>
    <row r="2" spans="1:100" ht="17.25" customHeight="1" x14ac:dyDescent="0.2">
      <c r="A2" s="231"/>
      <c r="B2" s="231"/>
      <c r="C2" s="231"/>
      <c r="D2" s="231"/>
      <c r="E2" s="231"/>
      <c r="F2" s="231"/>
      <c r="G2" s="231"/>
      <c r="H2" s="231"/>
      <c r="I2" s="231"/>
      <c r="J2" s="231"/>
      <c r="K2" s="231"/>
      <c r="L2" s="231"/>
      <c r="M2" s="231"/>
      <c r="N2" s="231"/>
      <c r="O2" s="231"/>
      <c r="P2" s="231"/>
      <c r="Q2" s="231"/>
      <c r="R2" s="231"/>
      <c r="S2" s="231"/>
      <c r="T2" s="7"/>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c r="BX2" s="232"/>
      <c r="BY2" s="232"/>
      <c r="BZ2" s="232"/>
      <c r="CA2" s="232"/>
      <c r="CB2" s="232"/>
      <c r="CC2" s="232"/>
      <c r="CD2" s="232"/>
      <c r="CE2" s="233"/>
      <c r="CF2" s="233"/>
      <c r="CG2" s="233"/>
      <c r="CH2" s="233"/>
      <c r="CI2" s="233"/>
      <c r="CJ2" s="233"/>
      <c r="CK2" s="233"/>
      <c r="CL2" s="233"/>
      <c r="CM2" s="233"/>
      <c r="CN2" s="233"/>
      <c r="CO2" s="233"/>
      <c r="CP2" s="233"/>
      <c r="CQ2" s="233"/>
      <c r="CR2" s="233"/>
      <c r="CS2" s="233"/>
      <c r="CT2" s="233"/>
      <c r="CU2" s="233"/>
      <c r="CV2" s="233"/>
    </row>
    <row r="3" spans="1:100" ht="14.25" customHeight="1" thickBot="1" x14ac:dyDescent="0.25">
      <c r="A3" s="8"/>
      <c r="B3" s="8"/>
      <c r="C3" s="8"/>
      <c r="D3" s="8"/>
      <c r="E3" s="8"/>
      <c r="F3" s="8"/>
      <c r="G3" s="8"/>
      <c r="I3" s="234" t="s">
        <v>14</v>
      </c>
      <c r="J3" s="234"/>
      <c r="K3" s="234"/>
      <c r="L3" s="234"/>
      <c r="M3" s="234"/>
      <c r="N3" s="234"/>
      <c r="O3" s="234"/>
      <c r="P3" s="234"/>
      <c r="Q3" s="234"/>
      <c r="R3" s="8"/>
      <c r="S3" s="8"/>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10">
        <f>IF(CEILING(CE1-1,7)-1&lt;CE1,"",CEILING(CE1-1,7)-1)</f>
        <v>44232</v>
      </c>
      <c r="AW3" s="10">
        <f>IF(AV3="",CEILING(CE1-1,7)+6,AV3)+7</f>
        <v>44239</v>
      </c>
      <c r="AX3" s="10">
        <f>AW3+7</f>
        <v>44246</v>
      </c>
      <c r="AY3" s="10">
        <f>AX3+7</f>
        <v>44253</v>
      </c>
      <c r="AZ3" s="10"/>
      <c r="BA3" s="11" t="b">
        <v>0</v>
      </c>
      <c r="BB3" s="11">
        <v>0</v>
      </c>
      <c r="BC3" s="11">
        <v>0</v>
      </c>
      <c r="BD3" s="11" t="str">
        <f ca="1">IF(BE8="","",IF(BE8&gt;NOW()-30,BE8,EDATE(BE8,12)))</f>
        <v/>
      </c>
      <c r="BE3" s="235" t="s">
        <v>15</v>
      </c>
      <c r="BF3" s="235"/>
      <c r="BG3" s="235"/>
      <c r="BH3" s="235"/>
      <c r="BI3" s="235"/>
      <c r="BJ3" s="235"/>
      <c r="BK3" s="235"/>
      <c r="BL3" s="235"/>
      <c r="BM3" s="235"/>
      <c r="BN3" s="235"/>
      <c r="BO3" s="235"/>
      <c r="BP3" s="235"/>
      <c r="BQ3" s="235"/>
      <c r="BR3" s="235" t="s">
        <v>16</v>
      </c>
      <c r="BS3" s="235"/>
      <c r="BT3" s="235"/>
      <c r="BU3" s="235"/>
      <c r="BV3" s="235"/>
      <c r="BW3" s="235"/>
      <c r="BX3" s="235"/>
      <c r="BY3" s="235"/>
      <c r="BZ3" s="235"/>
      <c r="CA3" s="235"/>
      <c r="CB3" s="235"/>
      <c r="CC3" s="235"/>
      <c r="CD3" s="235"/>
      <c r="CE3" s="236"/>
      <c r="CF3" s="236"/>
      <c r="CG3" s="236"/>
      <c r="CH3" s="236"/>
      <c r="CI3" s="236"/>
      <c r="CJ3" s="236"/>
      <c r="CK3" s="236"/>
      <c r="CL3" s="236"/>
      <c r="CM3" s="236"/>
      <c r="CN3" s="236"/>
      <c r="CO3" s="236"/>
      <c r="CP3" s="236"/>
      <c r="CQ3" s="236"/>
      <c r="CR3" s="236"/>
      <c r="CS3" s="236"/>
      <c r="CT3" s="236"/>
      <c r="CU3" s="236"/>
      <c r="CV3" s="236"/>
    </row>
    <row r="4" spans="1:100" ht="13.8" thickTop="1" x14ac:dyDescent="0.2">
      <c r="A4" s="237" t="s">
        <v>17</v>
      </c>
      <c r="B4" s="238"/>
      <c r="C4" s="238"/>
      <c r="D4" s="238"/>
      <c r="E4" s="238"/>
      <c r="F4" s="238"/>
      <c r="G4" s="239"/>
      <c r="I4" s="237" t="s">
        <v>18</v>
      </c>
      <c r="J4" s="238"/>
      <c r="K4" s="238"/>
      <c r="L4" s="238"/>
      <c r="M4" s="238"/>
      <c r="N4" s="238"/>
      <c r="O4" s="238"/>
      <c r="P4" s="238"/>
      <c r="Q4" s="238"/>
      <c r="R4" s="238"/>
      <c r="S4" s="238"/>
      <c r="T4" s="238"/>
      <c r="U4" s="238"/>
      <c r="V4" s="238"/>
      <c r="W4" s="238"/>
      <c r="X4" s="238"/>
      <c r="Y4" s="238"/>
      <c r="Z4" s="238"/>
      <c r="AA4" s="238"/>
      <c r="AB4" s="238"/>
      <c r="AC4" s="238"/>
      <c r="AD4" s="238"/>
      <c r="AE4" s="240"/>
      <c r="AF4" s="241" t="s">
        <v>19</v>
      </c>
      <c r="AG4" s="238"/>
      <c r="AH4" s="238"/>
      <c r="AI4" s="238"/>
      <c r="AJ4" s="238"/>
      <c r="AK4" s="238"/>
      <c r="AL4" s="238"/>
      <c r="AM4" s="238"/>
      <c r="AN4" s="240"/>
      <c r="AO4" s="241" t="s">
        <v>20</v>
      </c>
      <c r="AP4" s="238"/>
      <c r="AQ4" s="238"/>
      <c r="AR4" s="238"/>
      <c r="AS4" s="238"/>
      <c r="AT4" s="238"/>
      <c r="AU4" s="240"/>
      <c r="AV4" s="241" t="s">
        <v>21</v>
      </c>
      <c r="AW4" s="238"/>
      <c r="AX4" s="238"/>
      <c r="AY4" s="238"/>
      <c r="AZ4" s="238"/>
      <c r="BA4" s="238"/>
      <c r="BB4" s="238"/>
      <c r="BC4" s="238"/>
      <c r="BD4" s="239"/>
      <c r="BE4" s="210" t="s">
        <v>22</v>
      </c>
      <c r="BF4" s="211"/>
      <c r="BG4" s="211"/>
      <c r="BH4" s="211"/>
      <c r="BI4" s="211"/>
      <c r="BJ4" s="211"/>
      <c r="BK4" s="211"/>
      <c r="BL4" s="211"/>
      <c r="BM4" s="12" t="s">
        <v>23</v>
      </c>
      <c r="BN4" s="212" t="s">
        <v>24</v>
      </c>
      <c r="BO4" s="212"/>
      <c r="BP4" s="212"/>
      <c r="BQ4" s="213"/>
      <c r="BR4" s="173" t="s">
        <v>25</v>
      </c>
      <c r="BS4" s="174"/>
      <c r="BT4" s="157"/>
      <c r="BU4" s="158"/>
      <c r="BV4" s="158"/>
      <c r="BW4" s="158"/>
      <c r="BX4" s="214" t="s">
        <v>26</v>
      </c>
      <c r="BY4" s="214"/>
      <c r="BZ4" s="214"/>
      <c r="CA4" s="216"/>
      <c r="CB4" s="216"/>
      <c r="CC4" s="216"/>
      <c r="CD4" s="217"/>
      <c r="CE4" s="180" t="s">
        <v>27</v>
      </c>
      <c r="CF4" s="181"/>
      <c r="CG4" s="181"/>
      <c r="CH4" s="181"/>
      <c r="CI4" s="184"/>
      <c r="CJ4" s="184"/>
      <c r="CK4" s="184"/>
      <c r="CL4" s="184"/>
      <c r="CM4" s="184"/>
      <c r="CN4" s="184"/>
      <c r="CO4" s="184"/>
      <c r="CP4" s="184"/>
      <c r="CQ4" s="184"/>
      <c r="CR4" s="184"/>
      <c r="CS4" s="184"/>
      <c r="CT4" s="181" t="s">
        <v>28</v>
      </c>
      <c r="CU4" s="181"/>
      <c r="CV4" s="186"/>
    </row>
    <row r="5" spans="1:100" ht="17.25" customHeight="1" x14ac:dyDescent="0.2">
      <c r="A5" s="188"/>
      <c r="B5" s="189"/>
      <c r="C5" s="189"/>
      <c r="D5" s="189"/>
      <c r="E5" s="189"/>
      <c r="F5" s="189"/>
      <c r="G5" s="190"/>
      <c r="I5" s="134"/>
      <c r="J5" s="135"/>
      <c r="K5" s="135"/>
      <c r="L5" s="135"/>
      <c r="M5" s="135"/>
      <c r="N5" s="135"/>
      <c r="O5" s="135"/>
      <c r="P5" s="135"/>
      <c r="Q5" s="135"/>
      <c r="R5" s="135"/>
      <c r="S5" s="135"/>
      <c r="T5" s="135"/>
      <c r="U5" s="135"/>
      <c r="V5" s="135"/>
      <c r="W5" s="135"/>
      <c r="X5" s="135"/>
      <c r="Y5" s="135"/>
      <c r="Z5" s="135"/>
      <c r="AA5" s="135"/>
      <c r="AB5" s="135"/>
      <c r="AC5" s="135"/>
      <c r="AD5" s="135"/>
      <c r="AE5" s="136"/>
      <c r="AF5" s="197"/>
      <c r="AG5" s="198"/>
      <c r="AH5" s="198"/>
      <c r="AI5" s="198"/>
      <c r="AJ5" s="198"/>
      <c r="AK5" s="198"/>
      <c r="AL5" s="198"/>
      <c r="AM5" s="198"/>
      <c r="AN5" s="199"/>
      <c r="AO5" s="203"/>
      <c r="AP5" s="204"/>
      <c r="AQ5" s="204"/>
      <c r="AR5" s="204"/>
      <c r="AS5" s="204"/>
      <c r="AT5" s="204"/>
      <c r="AU5" s="205"/>
      <c r="AV5" s="168" t="s">
        <v>29</v>
      </c>
      <c r="AW5" s="169"/>
      <c r="AX5" s="209"/>
      <c r="AY5" s="209"/>
      <c r="AZ5" s="209"/>
      <c r="BA5" s="209"/>
      <c r="BB5" s="209"/>
      <c r="BC5" s="209"/>
      <c r="BD5" s="6" t="s">
        <v>30</v>
      </c>
      <c r="BE5" s="13"/>
      <c r="BF5" s="91" t="s">
        <v>31</v>
      </c>
      <c r="BG5" s="91"/>
      <c r="BH5" s="91"/>
      <c r="BI5" s="91"/>
      <c r="BJ5" s="91"/>
      <c r="BK5" s="91"/>
      <c r="BL5" s="14"/>
      <c r="BM5" s="14"/>
      <c r="BN5" s="91" t="s">
        <v>114</v>
      </c>
      <c r="BO5" s="91"/>
      <c r="BP5" s="91"/>
      <c r="BQ5" s="92"/>
      <c r="BR5" s="177"/>
      <c r="BS5" s="178"/>
      <c r="BT5" s="152"/>
      <c r="BU5" s="153"/>
      <c r="BV5" s="153"/>
      <c r="BW5" s="153"/>
      <c r="BX5" s="215"/>
      <c r="BY5" s="215"/>
      <c r="BZ5" s="215"/>
      <c r="CA5" s="218"/>
      <c r="CB5" s="218"/>
      <c r="CC5" s="218"/>
      <c r="CD5" s="219"/>
      <c r="CE5" s="182"/>
      <c r="CF5" s="183"/>
      <c r="CG5" s="183"/>
      <c r="CH5" s="183"/>
      <c r="CI5" s="185"/>
      <c r="CJ5" s="185"/>
      <c r="CK5" s="185"/>
      <c r="CL5" s="185"/>
      <c r="CM5" s="185"/>
      <c r="CN5" s="185"/>
      <c r="CO5" s="185"/>
      <c r="CP5" s="185"/>
      <c r="CQ5" s="185"/>
      <c r="CR5" s="185"/>
      <c r="CS5" s="185"/>
      <c r="CT5" s="183"/>
      <c r="CU5" s="183"/>
      <c r="CV5" s="187"/>
    </row>
    <row r="6" spans="1:100" ht="17.25" customHeight="1" x14ac:dyDescent="0.2">
      <c r="A6" s="188"/>
      <c r="B6" s="189"/>
      <c r="C6" s="189"/>
      <c r="D6" s="189"/>
      <c r="E6" s="189"/>
      <c r="F6" s="189"/>
      <c r="G6" s="190"/>
      <c r="I6" s="194"/>
      <c r="J6" s="195"/>
      <c r="K6" s="195"/>
      <c r="L6" s="195"/>
      <c r="M6" s="195"/>
      <c r="N6" s="195"/>
      <c r="O6" s="195"/>
      <c r="P6" s="195"/>
      <c r="Q6" s="195"/>
      <c r="R6" s="195"/>
      <c r="S6" s="195"/>
      <c r="T6" s="195"/>
      <c r="U6" s="195"/>
      <c r="V6" s="195"/>
      <c r="W6" s="195"/>
      <c r="X6" s="195"/>
      <c r="Y6" s="195"/>
      <c r="Z6" s="195"/>
      <c r="AA6" s="195"/>
      <c r="AB6" s="195"/>
      <c r="AC6" s="195"/>
      <c r="AD6" s="195"/>
      <c r="AE6" s="196"/>
      <c r="AF6" s="200"/>
      <c r="AG6" s="201"/>
      <c r="AH6" s="201"/>
      <c r="AI6" s="201"/>
      <c r="AJ6" s="201"/>
      <c r="AK6" s="201"/>
      <c r="AL6" s="201"/>
      <c r="AM6" s="201"/>
      <c r="AN6" s="202"/>
      <c r="AO6" s="206"/>
      <c r="AP6" s="207"/>
      <c r="AQ6" s="207"/>
      <c r="AR6" s="207"/>
      <c r="AS6" s="207"/>
      <c r="AT6" s="207"/>
      <c r="AU6" s="208"/>
      <c r="AV6" s="168" t="s">
        <v>29</v>
      </c>
      <c r="AW6" s="169"/>
      <c r="AX6" s="170"/>
      <c r="AY6" s="170"/>
      <c r="AZ6" s="170"/>
      <c r="BA6" s="170"/>
      <c r="BB6" s="170"/>
      <c r="BC6" s="170"/>
      <c r="BD6" s="6" t="s">
        <v>30</v>
      </c>
      <c r="BE6" s="15"/>
      <c r="BF6" s="171"/>
      <c r="BG6" s="171"/>
      <c r="BH6" s="171"/>
      <c r="BI6" s="171"/>
      <c r="BJ6" s="172"/>
      <c r="BK6" s="172"/>
      <c r="BL6" s="172"/>
      <c r="BM6" s="172"/>
      <c r="BN6" s="172"/>
      <c r="BO6" s="172"/>
      <c r="BP6" s="172"/>
      <c r="BQ6" s="16"/>
      <c r="BR6" s="173" t="s">
        <v>32</v>
      </c>
      <c r="BS6" s="174"/>
      <c r="BT6" s="157" t="s">
        <v>33</v>
      </c>
      <c r="BU6" s="158"/>
      <c r="BV6" s="158"/>
      <c r="BW6" s="158"/>
      <c r="BX6" s="158"/>
      <c r="BY6" s="179"/>
      <c r="BZ6" s="157" t="s">
        <v>34</v>
      </c>
      <c r="CA6" s="158"/>
      <c r="CB6" s="158"/>
      <c r="CC6" s="158"/>
      <c r="CD6" s="159"/>
      <c r="CE6" s="160" t="s">
        <v>35</v>
      </c>
      <c r="CF6" s="158"/>
      <c r="CG6" s="158"/>
      <c r="CH6" s="158"/>
      <c r="CI6" s="158"/>
      <c r="CJ6" s="158"/>
      <c r="CK6" s="158"/>
      <c r="CL6" s="158"/>
      <c r="CM6" s="158"/>
      <c r="CN6" s="158"/>
      <c r="CO6" s="158"/>
      <c r="CP6" s="158"/>
      <c r="CQ6" s="158"/>
      <c r="CR6" s="158"/>
      <c r="CS6" s="158"/>
      <c r="CT6" s="158"/>
      <c r="CU6" s="158"/>
      <c r="CV6" s="159"/>
    </row>
    <row r="7" spans="1:100" ht="18" customHeight="1" x14ac:dyDescent="0.2">
      <c r="A7" s="188"/>
      <c r="B7" s="189"/>
      <c r="C7" s="189"/>
      <c r="D7" s="189"/>
      <c r="E7" s="189"/>
      <c r="F7" s="189"/>
      <c r="G7" s="190"/>
      <c r="I7" s="161" t="s">
        <v>36</v>
      </c>
      <c r="J7" s="162"/>
      <c r="K7" s="163"/>
      <c r="L7" s="163"/>
      <c r="M7" s="163"/>
      <c r="N7" s="17" t="s">
        <v>37</v>
      </c>
      <c r="O7" s="163"/>
      <c r="P7" s="163"/>
      <c r="Q7" s="163"/>
      <c r="R7" s="17" t="s">
        <v>37</v>
      </c>
      <c r="S7" s="163"/>
      <c r="T7" s="163"/>
      <c r="U7" s="163"/>
      <c r="V7" s="163"/>
      <c r="W7" s="164" t="s">
        <v>38</v>
      </c>
      <c r="X7" s="164"/>
      <c r="Y7" s="164"/>
      <c r="Z7" s="165"/>
      <c r="AA7" s="165"/>
      <c r="AB7" s="165"/>
      <c r="AC7" s="165"/>
      <c r="AD7" s="166" t="s">
        <v>39</v>
      </c>
      <c r="AE7" s="167"/>
      <c r="AF7" s="119" t="s">
        <v>40</v>
      </c>
      <c r="AG7" s="120"/>
      <c r="AH7" s="120"/>
      <c r="AI7" s="120"/>
      <c r="AJ7" s="120"/>
      <c r="AK7" s="120"/>
      <c r="AL7" s="120"/>
      <c r="AM7" s="120"/>
      <c r="AN7" s="120"/>
      <c r="AO7" s="120"/>
      <c r="AP7" s="120"/>
      <c r="AQ7" s="120"/>
      <c r="AR7" s="120"/>
      <c r="AS7" s="120"/>
      <c r="AT7" s="120"/>
      <c r="AU7" s="18" t="s">
        <v>41</v>
      </c>
      <c r="AV7" s="19"/>
      <c r="AW7" s="143" t="s">
        <v>42</v>
      </c>
      <c r="AX7" s="143"/>
      <c r="AY7" s="143"/>
      <c r="AZ7" s="143"/>
      <c r="BA7" s="143"/>
      <c r="BB7" s="20"/>
      <c r="BC7" s="20"/>
      <c r="BD7" s="21"/>
      <c r="BE7" s="144" t="s">
        <v>43</v>
      </c>
      <c r="BF7" s="145"/>
      <c r="BG7" s="145"/>
      <c r="BH7" s="145"/>
      <c r="BI7" s="146"/>
      <c r="BJ7" s="147" t="s">
        <v>44</v>
      </c>
      <c r="BK7" s="145"/>
      <c r="BL7" s="145"/>
      <c r="BM7" s="145"/>
      <c r="BN7" s="145"/>
      <c r="BO7" s="145"/>
      <c r="BP7" s="145"/>
      <c r="BQ7" s="148"/>
      <c r="BR7" s="175"/>
      <c r="BS7" s="176"/>
      <c r="BT7" s="149"/>
      <c r="BU7" s="150"/>
      <c r="BV7" s="150"/>
      <c r="BW7" s="150"/>
      <c r="BX7" s="150"/>
      <c r="BY7" s="151"/>
      <c r="BZ7" s="100"/>
      <c r="CA7" s="101"/>
      <c r="CB7" s="101"/>
      <c r="CC7" s="101"/>
      <c r="CD7" s="102"/>
      <c r="CE7" s="106"/>
      <c r="CF7" s="107"/>
      <c r="CG7" s="107"/>
      <c r="CH7" s="107"/>
      <c r="CI7" s="107"/>
      <c r="CJ7" s="107"/>
      <c r="CK7" s="107"/>
      <c r="CL7" s="107"/>
      <c r="CM7" s="107"/>
      <c r="CN7" s="107"/>
      <c r="CO7" s="107"/>
      <c r="CP7" s="107"/>
      <c r="CQ7" s="107"/>
      <c r="CR7" s="107"/>
      <c r="CS7" s="107"/>
      <c r="CT7" s="107"/>
      <c r="CU7" s="107"/>
      <c r="CV7" s="108"/>
    </row>
    <row r="8" spans="1:100" ht="13.8" thickBot="1" x14ac:dyDescent="0.25">
      <c r="A8" s="191"/>
      <c r="B8" s="192"/>
      <c r="C8" s="192"/>
      <c r="D8" s="192"/>
      <c r="E8" s="192"/>
      <c r="F8" s="192"/>
      <c r="G8" s="193"/>
      <c r="I8" s="112" t="s">
        <v>45</v>
      </c>
      <c r="J8" s="113"/>
      <c r="K8" s="113"/>
      <c r="L8" s="113"/>
      <c r="M8" s="113"/>
      <c r="N8" s="113"/>
      <c r="O8" s="113"/>
      <c r="P8" s="113"/>
      <c r="Q8" s="113"/>
      <c r="R8" s="113"/>
      <c r="S8" s="113"/>
      <c r="T8" s="113"/>
      <c r="U8" s="113"/>
      <c r="V8" s="113"/>
      <c r="W8" s="113"/>
      <c r="X8" s="113"/>
      <c r="Y8" s="113"/>
      <c r="Z8" s="113"/>
      <c r="AA8" s="113"/>
      <c r="AB8" s="113"/>
      <c r="AC8" s="113"/>
      <c r="AD8" s="113"/>
      <c r="AE8" s="114"/>
      <c r="AF8" s="115" t="s">
        <v>70</v>
      </c>
      <c r="AG8" s="116"/>
      <c r="AH8" s="116"/>
      <c r="AI8" s="116"/>
      <c r="AJ8" s="116"/>
      <c r="AK8" s="116"/>
      <c r="AL8" s="116"/>
      <c r="AM8" s="116"/>
      <c r="AN8" s="116"/>
      <c r="AO8" s="116"/>
      <c r="AP8" s="113"/>
      <c r="AQ8" s="113"/>
      <c r="AR8" s="113"/>
      <c r="AS8" s="113"/>
      <c r="AT8" s="113"/>
      <c r="AU8" s="114"/>
      <c r="AV8" s="119" t="s">
        <v>46</v>
      </c>
      <c r="AW8" s="120"/>
      <c r="AX8" s="120"/>
      <c r="AY8" s="120"/>
      <c r="AZ8" s="120"/>
      <c r="BA8" s="120"/>
      <c r="BB8" s="120"/>
      <c r="BC8" s="120"/>
      <c r="BD8" s="121"/>
      <c r="BE8" s="122"/>
      <c r="BF8" s="123"/>
      <c r="BG8" s="123"/>
      <c r="BH8" s="123"/>
      <c r="BI8" s="124"/>
      <c r="BJ8" s="128"/>
      <c r="BK8" s="129"/>
      <c r="BL8" s="129"/>
      <c r="BM8" s="129"/>
      <c r="BN8" s="129"/>
      <c r="BO8" s="129"/>
      <c r="BP8" s="129"/>
      <c r="BQ8" s="130"/>
      <c r="BR8" s="177"/>
      <c r="BS8" s="178"/>
      <c r="BT8" s="152"/>
      <c r="BU8" s="153"/>
      <c r="BV8" s="153"/>
      <c r="BW8" s="153"/>
      <c r="BX8" s="153"/>
      <c r="BY8" s="154"/>
      <c r="BZ8" s="103"/>
      <c r="CA8" s="104"/>
      <c r="CB8" s="104"/>
      <c r="CC8" s="104"/>
      <c r="CD8" s="105"/>
      <c r="CE8" s="106"/>
      <c r="CF8" s="107"/>
      <c r="CG8" s="107"/>
      <c r="CH8" s="107"/>
      <c r="CI8" s="107"/>
      <c r="CJ8" s="107"/>
      <c r="CK8" s="107"/>
      <c r="CL8" s="107"/>
      <c r="CM8" s="107"/>
      <c r="CN8" s="107"/>
      <c r="CO8" s="107"/>
      <c r="CP8" s="107"/>
      <c r="CQ8" s="107"/>
      <c r="CR8" s="107"/>
      <c r="CS8" s="107"/>
      <c r="CT8" s="107"/>
      <c r="CU8" s="107"/>
      <c r="CV8" s="108"/>
    </row>
    <row r="9" spans="1:100" ht="13.8" thickTop="1" x14ac:dyDescent="0.2">
      <c r="I9" s="134"/>
      <c r="J9" s="135"/>
      <c r="K9" s="135"/>
      <c r="L9" s="135"/>
      <c r="M9" s="135"/>
      <c r="N9" s="135"/>
      <c r="O9" s="135"/>
      <c r="P9" s="135"/>
      <c r="Q9" s="135"/>
      <c r="R9" s="135"/>
      <c r="S9" s="135"/>
      <c r="T9" s="135"/>
      <c r="U9" s="135"/>
      <c r="V9" s="135"/>
      <c r="W9" s="135"/>
      <c r="X9" s="135"/>
      <c r="Y9" s="135"/>
      <c r="Z9" s="135"/>
      <c r="AA9" s="135"/>
      <c r="AB9" s="135"/>
      <c r="AC9" s="135"/>
      <c r="AD9" s="135"/>
      <c r="AE9" s="136"/>
      <c r="AF9" s="115"/>
      <c r="AG9" s="116"/>
      <c r="AH9" s="116"/>
      <c r="AI9" s="116"/>
      <c r="AJ9" s="116"/>
      <c r="AK9" s="116"/>
      <c r="AL9" s="116"/>
      <c r="AM9" s="116"/>
      <c r="AN9" s="116"/>
      <c r="AO9" s="116"/>
      <c r="AP9" s="140" t="s">
        <v>47</v>
      </c>
      <c r="AQ9" s="141"/>
      <c r="AR9" s="141"/>
      <c r="AS9" s="141"/>
      <c r="AT9" s="141"/>
      <c r="AU9" s="142"/>
      <c r="AV9" s="22"/>
      <c r="AW9" s="113" t="s">
        <v>48</v>
      </c>
      <c r="AX9" s="113"/>
      <c r="AY9" s="113"/>
      <c r="AZ9" s="113"/>
      <c r="BA9" s="113"/>
      <c r="BB9" s="22"/>
      <c r="BE9" s="122"/>
      <c r="BF9" s="123"/>
      <c r="BG9" s="123"/>
      <c r="BH9" s="123"/>
      <c r="BI9" s="124"/>
      <c r="BJ9" s="128"/>
      <c r="BK9" s="129"/>
      <c r="BL9" s="129"/>
      <c r="BM9" s="129"/>
      <c r="BN9" s="129"/>
      <c r="BO9" s="129"/>
      <c r="BP9" s="129"/>
      <c r="BQ9" s="130"/>
      <c r="BR9" s="155" t="s">
        <v>49</v>
      </c>
      <c r="BS9" s="86"/>
      <c r="BT9" s="86"/>
      <c r="BU9" s="86"/>
      <c r="BV9" s="86"/>
      <c r="BW9" s="86"/>
      <c r="BX9" s="86"/>
      <c r="BY9" s="87"/>
      <c r="BZ9" s="90" t="s">
        <v>50</v>
      </c>
      <c r="CA9" s="91"/>
      <c r="CB9" s="91"/>
      <c r="CC9" s="91"/>
      <c r="CD9" s="92"/>
      <c r="CE9" s="106"/>
      <c r="CF9" s="107"/>
      <c r="CG9" s="107"/>
      <c r="CH9" s="107"/>
      <c r="CI9" s="107"/>
      <c r="CJ9" s="107"/>
      <c r="CK9" s="107"/>
      <c r="CL9" s="107"/>
      <c r="CM9" s="107"/>
      <c r="CN9" s="107"/>
      <c r="CO9" s="107"/>
      <c r="CP9" s="107"/>
      <c r="CQ9" s="107"/>
      <c r="CR9" s="107"/>
      <c r="CS9" s="107"/>
      <c r="CT9" s="107"/>
      <c r="CU9" s="107"/>
      <c r="CV9" s="108"/>
    </row>
    <row r="10" spans="1:100" ht="26.4" thickBot="1" x14ac:dyDescent="0.25">
      <c r="I10" s="137"/>
      <c r="J10" s="138"/>
      <c r="K10" s="138"/>
      <c r="L10" s="138"/>
      <c r="M10" s="138"/>
      <c r="N10" s="138"/>
      <c r="O10" s="138"/>
      <c r="P10" s="138"/>
      <c r="Q10" s="138"/>
      <c r="R10" s="138"/>
      <c r="S10" s="138"/>
      <c r="T10" s="138"/>
      <c r="U10" s="138"/>
      <c r="V10" s="138"/>
      <c r="W10" s="138"/>
      <c r="X10" s="138"/>
      <c r="Y10" s="138"/>
      <c r="Z10" s="138"/>
      <c r="AA10" s="138"/>
      <c r="AB10" s="138"/>
      <c r="AC10" s="138"/>
      <c r="AD10" s="138"/>
      <c r="AE10" s="139"/>
      <c r="AF10" s="117"/>
      <c r="AG10" s="118"/>
      <c r="AH10" s="118"/>
      <c r="AI10" s="118"/>
      <c r="AJ10" s="118"/>
      <c r="AK10" s="118"/>
      <c r="AL10" s="118"/>
      <c r="AM10" s="118"/>
      <c r="AN10" s="118"/>
      <c r="AO10" s="118"/>
      <c r="AP10" s="93">
        <f>IF(町田①!AF8="",0,町田①!AF8) + IF(町田②!AF8="",0,町田②!AF8) + IF(八王子①!AF8="",0,八王子①!AF8) + IF(八王子②!AF8="",0,八王子②!AF8) + IF(八王子③!AF8="",0,八王子③!AF8)</f>
        <v>0</v>
      </c>
      <c r="AQ10" s="94"/>
      <c r="AR10" s="94"/>
      <c r="AS10" s="94"/>
      <c r="AT10" s="94"/>
      <c r="AU10" s="95"/>
      <c r="AV10" s="23"/>
      <c r="AW10" s="9" t="s">
        <v>51</v>
      </c>
      <c r="AX10" s="9"/>
      <c r="AY10" s="9"/>
      <c r="AZ10" s="23"/>
      <c r="BA10" s="96" t="s">
        <v>52</v>
      </c>
      <c r="BB10" s="96"/>
      <c r="BC10" s="96"/>
      <c r="BD10" s="24"/>
      <c r="BE10" s="125"/>
      <c r="BF10" s="126"/>
      <c r="BG10" s="126"/>
      <c r="BH10" s="126"/>
      <c r="BI10" s="127"/>
      <c r="BJ10" s="131"/>
      <c r="BK10" s="132"/>
      <c r="BL10" s="132"/>
      <c r="BM10" s="132"/>
      <c r="BN10" s="132"/>
      <c r="BO10" s="132"/>
      <c r="BP10" s="132"/>
      <c r="BQ10" s="133"/>
      <c r="BR10" s="156"/>
      <c r="BS10" s="88"/>
      <c r="BT10" s="88"/>
      <c r="BU10" s="88"/>
      <c r="BV10" s="88"/>
      <c r="BW10" s="88"/>
      <c r="BX10" s="88"/>
      <c r="BY10" s="89"/>
      <c r="BZ10" s="97"/>
      <c r="CA10" s="98"/>
      <c r="CB10" s="98"/>
      <c r="CC10" s="98"/>
      <c r="CD10" s="99"/>
      <c r="CE10" s="109"/>
      <c r="CF10" s="110"/>
      <c r="CG10" s="110"/>
      <c r="CH10" s="110"/>
      <c r="CI10" s="110"/>
      <c r="CJ10" s="110"/>
      <c r="CK10" s="110"/>
      <c r="CL10" s="110"/>
      <c r="CM10" s="110"/>
      <c r="CN10" s="110"/>
      <c r="CO10" s="110"/>
      <c r="CP10" s="110"/>
      <c r="CQ10" s="110"/>
      <c r="CR10" s="110"/>
      <c r="CS10" s="110"/>
      <c r="CT10" s="110"/>
      <c r="CU10" s="110"/>
      <c r="CV10" s="111"/>
    </row>
    <row r="11" spans="1:100" ht="14.25" customHeight="1" thickTop="1" x14ac:dyDescent="0.2"/>
    <row r="34" spans="26:54" ht="13.8" thickBot="1" x14ac:dyDescent="0.25"/>
    <row r="35" spans="26:54" x14ac:dyDescent="0.2">
      <c r="Z35" s="229" t="s">
        <v>72</v>
      </c>
      <c r="AA35" s="229"/>
      <c r="AB35" s="229"/>
      <c r="AC35" s="229"/>
      <c r="AD35" s="229"/>
      <c r="AE35" s="229"/>
      <c r="AF35" s="230"/>
      <c r="AG35" s="220" t="s">
        <v>73</v>
      </c>
      <c r="AH35" s="221"/>
      <c r="AI35" s="221"/>
      <c r="AJ35" s="221"/>
      <c r="AK35" s="221"/>
      <c r="AL35" s="221"/>
      <c r="AM35" s="221"/>
      <c r="AN35" s="221"/>
      <c r="AO35" s="221"/>
      <c r="AP35" s="221"/>
      <c r="AQ35" s="221"/>
      <c r="AR35" s="221"/>
      <c r="AS35" s="221"/>
      <c r="AT35" s="221"/>
      <c r="AU35" s="222"/>
      <c r="AY35" s="6" t="s">
        <v>98</v>
      </c>
      <c r="AZ35" s="6" t="s">
        <v>99</v>
      </c>
      <c r="BA35" s="6" t="s">
        <v>100</v>
      </c>
      <c r="BB35" s="6" t="s">
        <v>101</v>
      </c>
    </row>
    <row r="36" spans="26:54" x14ac:dyDescent="0.2">
      <c r="Z36" s="229"/>
      <c r="AA36" s="229"/>
      <c r="AB36" s="229"/>
      <c r="AC36" s="229"/>
      <c r="AD36" s="229"/>
      <c r="AE36" s="229"/>
      <c r="AF36" s="230"/>
      <c r="AG36" s="223"/>
      <c r="AH36" s="224"/>
      <c r="AI36" s="224"/>
      <c r="AJ36" s="224"/>
      <c r="AK36" s="224"/>
      <c r="AL36" s="224"/>
      <c r="AM36" s="224"/>
      <c r="AN36" s="224"/>
      <c r="AO36" s="224"/>
      <c r="AP36" s="224"/>
      <c r="AQ36" s="224"/>
      <c r="AR36" s="224"/>
      <c r="AS36" s="224"/>
      <c r="AT36" s="224"/>
      <c r="AU36" s="225"/>
      <c r="AY36" s="6" t="s">
        <v>102</v>
      </c>
      <c r="AZ36" s="6" t="s">
        <v>103</v>
      </c>
      <c r="BA36" s="6" t="s">
        <v>104</v>
      </c>
      <c r="BB36" s="6" t="s">
        <v>105</v>
      </c>
    </row>
    <row r="37" spans="26:54" ht="13.8" thickBot="1" x14ac:dyDescent="0.25">
      <c r="Z37" s="229"/>
      <c r="AA37" s="229"/>
      <c r="AB37" s="229"/>
      <c r="AC37" s="229"/>
      <c r="AD37" s="229"/>
      <c r="AE37" s="229"/>
      <c r="AF37" s="230"/>
      <c r="AG37" s="226"/>
      <c r="AH37" s="227"/>
      <c r="AI37" s="227"/>
      <c r="AJ37" s="227"/>
      <c r="AK37" s="227"/>
      <c r="AL37" s="227"/>
      <c r="AM37" s="227"/>
      <c r="AN37" s="227"/>
      <c r="AO37" s="227"/>
      <c r="AP37" s="227"/>
      <c r="AQ37" s="227"/>
      <c r="AR37" s="227"/>
      <c r="AS37" s="227"/>
      <c r="AT37" s="227"/>
      <c r="AU37" s="228"/>
      <c r="AY37" s="6" t="s">
        <v>107</v>
      </c>
      <c r="AZ37" s="6" t="s">
        <v>108</v>
      </c>
      <c r="BA37" s="6" t="s">
        <v>109</v>
      </c>
      <c r="BB37" s="6" t="s">
        <v>110</v>
      </c>
    </row>
    <row r="38" spans="26:54" x14ac:dyDescent="0.2">
      <c r="AY38" s="6" t="s">
        <v>1125</v>
      </c>
      <c r="AZ38" s="6" t="s">
        <v>1126</v>
      </c>
      <c r="BA38" s="6" t="s">
        <v>1127</v>
      </c>
      <c r="BB38" s="6" t="s">
        <v>1128</v>
      </c>
    </row>
    <row r="39" spans="26:54" x14ac:dyDescent="0.2">
      <c r="AY39" s="6" t="s">
        <v>73</v>
      </c>
    </row>
  </sheetData>
  <mergeCells count="69">
    <mergeCell ref="AG35:AU37"/>
    <mergeCell ref="Z35:AF37"/>
    <mergeCell ref="A1:S2"/>
    <mergeCell ref="U1:CD2"/>
    <mergeCell ref="CE1:CV2"/>
    <mergeCell ref="I3:Q3"/>
    <mergeCell ref="BE3:BQ3"/>
    <mergeCell ref="BR3:CD3"/>
    <mergeCell ref="CE3:CV3"/>
    <mergeCell ref="BN5:BQ5"/>
    <mergeCell ref="A4:G4"/>
    <mergeCell ref="I4:Y4"/>
    <mergeCell ref="Z4:AE4"/>
    <mergeCell ref="AF4:AN4"/>
    <mergeCell ref="AO4:AU4"/>
    <mergeCell ref="AV4:BD4"/>
    <mergeCell ref="CE4:CH5"/>
    <mergeCell ref="CI4:CS5"/>
    <mergeCell ref="CT4:CV5"/>
    <mergeCell ref="A5:G8"/>
    <mergeCell ref="I5:AE6"/>
    <mergeCell ref="AF5:AN6"/>
    <mergeCell ref="AO5:AU6"/>
    <mergeCell ref="AV5:AW5"/>
    <mergeCell ref="AX5:BC5"/>
    <mergeCell ref="BF5:BK5"/>
    <mergeCell ref="BE4:BL4"/>
    <mergeCell ref="BN4:BQ4"/>
    <mergeCell ref="BR4:BS5"/>
    <mergeCell ref="BT4:BW5"/>
    <mergeCell ref="BX4:BZ5"/>
    <mergeCell ref="CA4:CD5"/>
    <mergeCell ref="BZ6:CD6"/>
    <mergeCell ref="CE6:CV6"/>
    <mergeCell ref="I7:J7"/>
    <mergeCell ref="K7:M7"/>
    <mergeCell ref="O7:Q7"/>
    <mergeCell ref="S7:V7"/>
    <mergeCell ref="W7:Y7"/>
    <mergeCell ref="Z7:AC7"/>
    <mergeCell ref="AD7:AE7"/>
    <mergeCell ref="AF7:AT7"/>
    <mergeCell ref="AV6:AW6"/>
    <mergeCell ref="AX6:BC6"/>
    <mergeCell ref="BF6:BI6"/>
    <mergeCell ref="BJ6:BP6"/>
    <mergeCell ref="BR6:BS8"/>
    <mergeCell ref="BT6:BY6"/>
    <mergeCell ref="BZ7:CD8"/>
    <mergeCell ref="CE7:CV10"/>
    <mergeCell ref="I8:AE8"/>
    <mergeCell ref="AF8:AO10"/>
    <mergeCell ref="AP8:AU8"/>
    <mergeCell ref="AV8:BD8"/>
    <mergeCell ref="BE8:BI10"/>
    <mergeCell ref="BJ8:BQ10"/>
    <mergeCell ref="I9:AE10"/>
    <mergeCell ref="AP9:AU9"/>
    <mergeCell ref="AW7:BA7"/>
    <mergeCell ref="BE7:BI7"/>
    <mergeCell ref="BJ7:BQ7"/>
    <mergeCell ref="BT7:BY8"/>
    <mergeCell ref="AW9:BA9"/>
    <mergeCell ref="BR9:BS10"/>
    <mergeCell ref="BT9:BY10"/>
    <mergeCell ref="BZ9:CD9"/>
    <mergeCell ref="AP10:AU10"/>
    <mergeCell ref="BA10:BC10"/>
    <mergeCell ref="BZ10:CD10"/>
  </mergeCells>
  <phoneticPr fontId="1"/>
  <conditionalFormatting sqref="AF8:AO10">
    <cfRule type="cellIs" dxfId="80" priority="11" stopIfTrue="1" operator="equal">
      <formula>0</formula>
    </cfRule>
  </conditionalFormatting>
  <conditionalFormatting sqref="AP10:AU10">
    <cfRule type="cellIs" dxfId="79" priority="13" stopIfTrue="1" operator="equal">
      <formula>0</formula>
    </cfRule>
  </conditionalFormatting>
  <dataValidations count="3">
    <dataValidation type="list" allowBlank="1" showInputMessage="1" showErrorMessage="1" sqref="U1:CD2" xr:uid="{00000000-0002-0000-0200-000000000000}">
      <formula1>"お世話になっております。折込チラシ申込書を送付させていただきます。宜しくお願い申し上げます。,チラシ直納の場合は地域新聞社千葉配送センター（千葉県八千代市島田台981-1）まで、お願い致します。, "</formula1>
    </dataValidation>
    <dataValidation type="list" allowBlank="1" showInputMessage="1" showErrorMessage="1" sqref="AZ3 A5:G8" xr:uid="{00000000-0002-0000-0200-000001000000}">
      <formula1>$AV$3:$AZ$3</formula1>
    </dataValidation>
    <dataValidation type="list" allowBlank="1" showInputMessage="1" showErrorMessage="1" sqref="AG35:AU37" xr:uid="{00000000-0002-0000-0200-000002000000}">
      <formula1>AY35:AY39</formula1>
    </dataValidation>
  </dataValidations>
  <pageMargins left="0.78740157480314965" right="0.39370078740157483" top="0.39370078740157483" bottom="0.35433070866141736" header="0.51181102362204722" footer="0.51181102362204722"/>
  <pageSetup paperSize="8" scale="7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3" r:id="rId4" name="Group Box 1">
              <controlPr defaultSize="0" autoFill="0" autoPict="0">
                <anchor moveWithCells="1">
                  <from>
                    <xdr:col>47</xdr:col>
                    <xdr:colOff>0</xdr:colOff>
                    <xdr:row>7</xdr:row>
                    <xdr:rowOff>0</xdr:rowOff>
                  </from>
                  <to>
                    <xdr:col>56</xdr:col>
                    <xdr:colOff>0</xdr:colOff>
                    <xdr:row>10</xdr:row>
                    <xdr:rowOff>22860</xdr:rowOff>
                  </to>
                </anchor>
              </controlPr>
            </control>
          </mc:Choice>
        </mc:AlternateContent>
        <mc:AlternateContent xmlns:mc="http://schemas.openxmlformats.org/markup-compatibility/2006">
          <mc:Choice Requires="x14">
            <control shapeId="23554" r:id="rId5" name="Option Button 2">
              <controlPr defaultSize="0" autoFill="0" autoLine="0" autoPict="0">
                <anchor moveWithCells="1">
                  <from>
                    <xdr:col>47</xdr:col>
                    <xdr:colOff>7620</xdr:colOff>
                    <xdr:row>8</xdr:row>
                    <xdr:rowOff>7620</xdr:rowOff>
                  </from>
                  <to>
                    <xdr:col>51</xdr:col>
                    <xdr:colOff>38100</xdr:colOff>
                    <xdr:row>9</xdr:row>
                    <xdr:rowOff>22860</xdr:rowOff>
                  </to>
                </anchor>
              </controlPr>
            </control>
          </mc:Choice>
        </mc:AlternateContent>
        <mc:AlternateContent xmlns:mc="http://schemas.openxmlformats.org/markup-compatibility/2006">
          <mc:Choice Requires="x14">
            <control shapeId="23555" r:id="rId6" name="Option Button 3">
              <controlPr defaultSize="0" autoFill="0" autoLine="0" autoPict="0">
                <anchor moveWithCells="1">
                  <from>
                    <xdr:col>47</xdr:col>
                    <xdr:colOff>7620</xdr:colOff>
                    <xdr:row>9</xdr:row>
                    <xdr:rowOff>68580</xdr:rowOff>
                  </from>
                  <to>
                    <xdr:col>49</xdr:col>
                    <xdr:colOff>152400</xdr:colOff>
                    <xdr:row>9</xdr:row>
                    <xdr:rowOff>274320</xdr:rowOff>
                  </to>
                </anchor>
              </controlPr>
            </control>
          </mc:Choice>
        </mc:AlternateContent>
        <mc:AlternateContent xmlns:mc="http://schemas.openxmlformats.org/markup-compatibility/2006">
          <mc:Choice Requires="x14">
            <control shapeId="23556" r:id="rId7" name="Option Button 4">
              <controlPr defaultSize="0" autoFill="0" autoLine="0" autoPict="0">
                <anchor moveWithCells="1">
                  <from>
                    <xdr:col>51</xdr:col>
                    <xdr:colOff>7620</xdr:colOff>
                    <xdr:row>9</xdr:row>
                    <xdr:rowOff>68580</xdr:rowOff>
                  </from>
                  <to>
                    <xdr:col>54</xdr:col>
                    <xdr:colOff>106680</xdr:colOff>
                    <xdr:row>9</xdr:row>
                    <xdr:rowOff>274320</xdr:rowOff>
                  </to>
                </anchor>
              </controlPr>
            </control>
          </mc:Choice>
        </mc:AlternateContent>
        <mc:AlternateContent xmlns:mc="http://schemas.openxmlformats.org/markup-compatibility/2006">
          <mc:Choice Requires="x14">
            <control shapeId="23557" r:id="rId8" name="Group Box 5">
              <controlPr defaultSize="0" autoFill="0" autoPict="0">
                <anchor moveWithCells="1">
                  <from>
                    <xdr:col>56</xdr:col>
                    <xdr:colOff>0</xdr:colOff>
                    <xdr:row>3</xdr:row>
                    <xdr:rowOff>0</xdr:rowOff>
                  </from>
                  <to>
                    <xdr:col>69</xdr:col>
                    <xdr:colOff>0</xdr:colOff>
                    <xdr:row>10</xdr:row>
                    <xdr:rowOff>22860</xdr:rowOff>
                  </to>
                </anchor>
              </controlPr>
            </control>
          </mc:Choice>
        </mc:AlternateContent>
        <mc:AlternateContent xmlns:mc="http://schemas.openxmlformats.org/markup-compatibility/2006">
          <mc:Choice Requires="x14">
            <control shapeId="23558" r:id="rId9" name="Option Button 6">
              <controlPr defaultSize="0" autoFill="0" autoLine="0" autoPict="0">
                <anchor moveWithCells="1">
                  <from>
                    <xdr:col>64</xdr:col>
                    <xdr:colOff>22860</xdr:colOff>
                    <xdr:row>3</xdr:row>
                    <xdr:rowOff>0</xdr:rowOff>
                  </from>
                  <to>
                    <xdr:col>68</xdr:col>
                    <xdr:colOff>38100</xdr:colOff>
                    <xdr:row>4</xdr:row>
                    <xdr:rowOff>22860</xdr:rowOff>
                  </to>
                </anchor>
              </controlPr>
            </control>
          </mc:Choice>
        </mc:AlternateContent>
        <mc:AlternateContent xmlns:mc="http://schemas.openxmlformats.org/markup-compatibility/2006">
          <mc:Choice Requires="x14">
            <control shapeId="23559" r:id="rId10" name="Option Button 7">
              <controlPr defaultSize="0" autoFill="0" autoLine="0" autoPict="0">
                <anchor moveWithCells="1">
                  <from>
                    <xdr:col>56</xdr:col>
                    <xdr:colOff>30480</xdr:colOff>
                    <xdr:row>4</xdr:row>
                    <xdr:rowOff>7620</xdr:rowOff>
                  </from>
                  <to>
                    <xdr:col>59</xdr:col>
                    <xdr:colOff>175260</xdr:colOff>
                    <xdr:row>5</xdr:row>
                    <xdr:rowOff>0</xdr:rowOff>
                  </to>
                </anchor>
              </controlPr>
            </control>
          </mc:Choice>
        </mc:AlternateContent>
        <mc:AlternateContent xmlns:mc="http://schemas.openxmlformats.org/markup-compatibility/2006">
          <mc:Choice Requires="x14">
            <control shapeId="23561" r:id="rId11" name="Option Button 9">
              <controlPr defaultSize="0" autoFill="0" autoLine="0" autoPict="0">
                <anchor moveWithCells="1">
                  <from>
                    <xdr:col>64</xdr:col>
                    <xdr:colOff>7620</xdr:colOff>
                    <xdr:row>3</xdr:row>
                    <xdr:rowOff>160020</xdr:rowOff>
                  </from>
                  <to>
                    <xdr:col>67</xdr:col>
                    <xdr:colOff>0</xdr:colOff>
                    <xdr:row>4</xdr:row>
                    <xdr:rowOff>213360</xdr:rowOff>
                  </to>
                </anchor>
              </controlPr>
            </control>
          </mc:Choice>
        </mc:AlternateContent>
        <mc:AlternateContent xmlns:mc="http://schemas.openxmlformats.org/markup-compatibility/2006">
          <mc:Choice Requires="x14">
            <control shapeId="23562" r:id="rId12" name="Check Box 10">
              <controlPr defaultSize="0" autoFill="0" autoLine="0" autoPict="0">
                <anchor moveWithCells="1">
                  <from>
                    <xdr:col>47</xdr:col>
                    <xdr:colOff>7620</xdr:colOff>
                    <xdr:row>6</xdr:row>
                    <xdr:rowOff>22860</xdr:rowOff>
                  </from>
                  <to>
                    <xdr:col>50</xdr:col>
                    <xdr:colOff>106680</xdr:colOff>
                    <xdr:row>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BD2C1-BBF7-48C5-BC04-95353534534A}">
  <sheetPr>
    <pageSetUpPr fitToPage="1"/>
  </sheetPr>
  <dimension ref="A1:CX114"/>
  <sheetViews>
    <sheetView showGridLines="0" tabSelected="1" zoomScale="55" zoomScaleNormal="55" workbookViewId="0">
      <selection sqref="A1:BE2"/>
    </sheetView>
  </sheetViews>
  <sheetFormatPr defaultColWidth="9" defaultRowHeight="13.2" x14ac:dyDescent="0.2"/>
  <cols>
    <col min="1" max="102" width="2.5" style="62" customWidth="1"/>
    <col min="103" max="16384" width="9" style="62"/>
  </cols>
  <sheetData>
    <row r="1" spans="1:102" ht="18.75" customHeight="1" x14ac:dyDescent="0.4">
      <c r="A1" s="514" t="s">
        <v>111</v>
      </c>
      <c r="B1" s="514"/>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c r="AH1" s="514"/>
      <c r="AI1" s="514"/>
      <c r="AJ1" s="514"/>
      <c r="AK1" s="514"/>
      <c r="AL1" s="514"/>
      <c r="AM1" s="514"/>
      <c r="AN1" s="514"/>
      <c r="AO1" s="514"/>
      <c r="AP1" s="514"/>
      <c r="AQ1" s="514"/>
      <c r="AR1" s="514"/>
      <c r="AS1" s="514"/>
      <c r="AT1" s="514"/>
      <c r="AU1" s="514"/>
      <c r="AV1" s="514"/>
      <c r="AW1" s="514"/>
      <c r="AX1" s="514"/>
      <c r="AY1" s="514"/>
      <c r="AZ1" s="514"/>
      <c r="BA1" s="514"/>
      <c r="BB1" s="514"/>
      <c r="BC1" s="514"/>
      <c r="BD1" s="514"/>
      <c r="BE1" s="514"/>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33"/>
      <c r="CG1" s="33"/>
      <c r="CH1" s="33"/>
      <c r="CI1" s="33"/>
      <c r="CJ1" s="33"/>
      <c r="CK1" s="33"/>
      <c r="CL1" s="33"/>
      <c r="CM1" s="33"/>
      <c r="CN1" s="33"/>
      <c r="CO1" s="33"/>
      <c r="CP1" s="33"/>
      <c r="CQ1" s="33"/>
      <c r="CR1" s="33"/>
      <c r="CS1" s="33"/>
      <c r="CT1" s="33"/>
      <c r="CU1" s="33"/>
      <c r="CV1" s="33"/>
    </row>
    <row r="2" spans="1:102" ht="20.25" customHeight="1" x14ac:dyDescent="0.4">
      <c r="A2" s="514"/>
      <c r="B2" s="514"/>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4"/>
      <c r="AI2" s="514"/>
      <c r="AJ2" s="514"/>
      <c r="AK2" s="514"/>
      <c r="AL2" s="514"/>
      <c r="AM2" s="514"/>
      <c r="AN2" s="514"/>
      <c r="AO2" s="514"/>
      <c r="AP2" s="514"/>
      <c r="AQ2" s="514"/>
      <c r="AR2" s="514"/>
      <c r="AS2" s="514"/>
      <c r="AT2" s="514"/>
      <c r="AU2" s="514"/>
      <c r="AV2" s="514"/>
      <c r="AW2" s="514"/>
      <c r="AX2" s="514"/>
      <c r="AY2" s="514"/>
      <c r="AZ2" s="514"/>
      <c r="BA2" s="514"/>
      <c r="BB2" s="514"/>
      <c r="BC2" s="514"/>
      <c r="BD2" s="514"/>
      <c r="BE2" s="514"/>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33"/>
      <c r="CF2" s="33"/>
      <c r="CG2" s="33"/>
      <c r="CH2" s="33"/>
      <c r="CI2" s="33"/>
      <c r="CJ2" s="33"/>
      <c r="CK2" s="33"/>
      <c r="CL2" s="33"/>
      <c r="CM2" s="33"/>
      <c r="CN2" s="33"/>
      <c r="CO2" s="33"/>
      <c r="CP2" s="33"/>
      <c r="CQ2" s="33"/>
      <c r="CR2" s="33"/>
      <c r="CS2" s="33"/>
      <c r="CT2" s="33"/>
      <c r="CU2" s="33"/>
      <c r="CV2" s="33"/>
    </row>
    <row r="3" spans="1:102" ht="14.25" customHeight="1" thickBot="1" x14ac:dyDescent="0.25">
      <c r="A3" s="34"/>
      <c r="B3" s="34"/>
      <c r="C3" s="34"/>
      <c r="D3" s="34"/>
      <c r="E3" s="34"/>
      <c r="F3" s="34"/>
      <c r="G3" s="34"/>
      <c r="H3" s="71"/>
      <c r="I3" s="515" t="s">
        <v>14</v>
      </c>
      <c r="J3" s="515"/>
      <c r="K3" s="515"/>
      <c r="L3" s="515"/>
      <c r="M3" s="515"/>
      <c r="N3" s="515"/>
      <c r="O3" s="515"/>
      <c r="P3" s="515"/>
      <c r="Q3" s="515"/>
      <c r="R3" s="34"/>
      <c r="S3" s="34"/>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10">
        <f>IF(CEILING(CJ4-1,3)-1&lt;CJ4,"",CEILING(CJ4-1,3)-1)</f>
        <v>44228</v>
      </c>
      <c r="AW3" s="10">
        <f>CJ4+4</f>
        <v>44232</v>
      </c>
      <c r="AX3" s="10">
        <f>AW3+7</f>
        <v>44239</v>
      </c>
      <c r="AY3" s="10">
        <f>AX3+7</f>
        <v>44246</v>
      </c>
      <c r="AZ3" s="10">
        <f>AY3+7</f>
        <v>44253</v>
      </c>
      <c r="BA3" s="52"/>
      <c r="BB3" s="46">
        <f>IF(ヘッダ入力!BB3="","",ヘッダ入力!BB3)</f>
        <v>0</v>
      </c>
      <c r="BC3" s="46">
        <f>IF(ヘッダ入力!BC3="","",ヘッダ入力!BC3)</f>
        <v>0</v>
      </c>
      <c r="BE3" s="516" t="s">
        <v>15</v>
      </c>
      <c r="BF3" s="516"/>
      <c r="BG3" s="516"/>
      <c r="BH3" s="516"/>
      <c r="BI3" s="516"/>
      <c r="BJ3" s="516"/>
      <c r="BK3" s="516"/>
      <c r="BL3" s="516"/>
      <c r="BM3" s="516"/>
      <c r="BN3" s="516"/>
      <c r="BO3" s="516"/>
      <c r="BP3" s="516"/>
      <c r="BQ3" s="516"/>
      <c r="BR3" s="71"/>
      <c r="BS3" s="71"/>
      <c r="BT3" s="71"/>
      <c r="BU3" s="71"/>
      <c r="BV3" s="71"/>
      <c r="BW3" s="71"/>
      <c r="BX3" s="71"/>
      <c r="BY3" s="71"/>
      <c r="BZ3" s="71"/>
      <c r="CA3" s="71"/>
      <c r="CB3" s="71"/>
      <c r="CC3" s="71"/>
      <c r="CD3" s="71"/>
      <c r="CE3" s="71"/>
      <c r="CF3" s="36"/>
      <c r="CG3" s="36"/>
      <c r="CH3" s="36"/>
      <c r="CI3" s="36"/>
      <c r="CJ3" s="36"/>
      <c r="CK3" s="36"/>
      <c r="CL3" s="36"/>
      <c r="CM3" s="36"/>
      <c r="CN3" s="36"/>
      <c r="CO3" s="36"/>
      <c r="CP3" s="36"/>
      <c r="CQ3" s="36"/>
      <c r="CR3" s="36"/>
      <c r="CS3" s="36"/>
      <c r="CT3" s="36"/>
      <c r="CU3" s="36"/>
      <c r="CV3" s="36"/>
    </row>
    <row r="4" spans="1:102" ht="14.25" customHeight="1" thickTop="1" x14ac:dyDescent="0.2">
      <c r="A4" s="517" t="s">
        <v>17</v>
      </c>
      <c r="B4" s="518"/>
      <c r="C4" s="518"/>
      <c r="D4" s="518"/>
      <c r="E4" s="518"/>
      <c r="F4" s="518"/>
      <c r="G4" s="519"/>
      <c r="H4" s="71"/>
      <c r="I4" s="517" t="s">
        <v>18</v>
      </c>
      <c r="J4" s="518"/>
      <c r="K4" s="518"/>
      <c r="L4" s="518"/>
      <c r="M4" s="518"/>
      <c r="N4" s="518"/>
      <c r="O4" s="518"/>
      <c r="P4" s="518"/>
      <c r="Q4" s="518"/>
      <c r="R4" s="518"/>
      <c r="S4" s="518"/>
      <c r="T4" s="518"/>
      <c r="U4" s="518"/>
      <c r="V4" s="518"/>
      <c r="W4" s="518"/>
      <c r="X4" s="518"/>
      <c r="Y4" s="518"/>
      <c r="Z4" s="518"/>
      <c r="AA4" s="518"/>
      <c r="AB4" s="518"/>
      <c r="AC4" s="518"/>
      <c r="AD4" s="518"/>
      <c r="AE4" s="520"/>
      <c r="AF4" s="521" t="s">
        <v>19</v>
      </c>
      <c r="AG4" s="518"/>
      <c r="AH4" s="518"/>
      <c r="AI4" s="518"/>
      <c r="AJ4" s="518"/>
      <c r="AK4" s="518"/>
      <c r="AL4" s="518"/>
      <c r="AM4" s="518"/>
      <c r="AN4" s="520"/>
      <c r="AO4" s="521" t="s">
        <v>112</v>
      </c>
      <c r="AP4" s="518"/>
      <c r="AQ4" s="518"/>
      <c r="AR4" s="518"/>
      <c r="AS4" s="518"/>
      <c r="AT4" s="518"/>
      <c r="AU4" s="520"/>
      <c r="AV4" s="521" t="s">
        <v>21</v>
      </c>
      <c r="AW4" s="518"/>
      <c r="AX4" s="518"/>
      <c r="AY4" s="518"/>
      <c r="AZ4" s="518"/>
      <c r="BA4" s="518"/>
      <c r="BB4" s="518"/>
      <c r="BC4" s="518"/>
      <c r="BD4" s="519"/>
      <c r="BE4" s="522" t="s">
        <v>22</v>
      </c>
      <c r="BF4" s="523"/>
      <c r="BG4" s="523"/>
      <c r="BH4" s="523"/>
      <c r="BI4" s="523"/>
      <c r="BJ4" s="523"/>
      <c r="BK4" s="523"/>
      <c r="BL4" s="523"/>
      <c r="BM4" s="72" t="s">
        <v>23</v>
      </c>
      <c r="BN4" s="479" t="s">
        <v>24</v>
      </c>
      <c r="BO4" s="479"/>
      <c r="BP4" s="479"/>
      <c r="BQ4" s="480"/>
      <c r="BR4" s="481" t="s">
        <v>27</v>
      </c>
      <c r="BS4" s="482"/>
      <c r="BT4" s="482"/>
      <c r="BU4" s="482"/>
      <c r="BV4" s="485" t="s">
        <v>113</v>
      </c>
      <c r="BW4" s="485"/>
      <c r="BX4" s="485"/>
      <c r="BY4" s="485"/>
      <c r="BZ4" s="485"/>
      <c r="CA4" s="485"/>
      <c r="CB4" s="485"/>
      <c r="CC4" s="485"/>
      <c r="CD4" s="485"/>
      <c r="CE4" s="485"/>
      <c r="CF4" s="485"/>
      <c r="CG4" s="487" t="s">
        <v>28</v>
      </c>
      <c r="CH4" s="487"/>
      <c r="CI4" s="488"/>
      <c r="CJ4" s="491">
        <f>チラシ申込書CSV出力!A1</f>
        <v>44228</v>
      </c>
      <c r="CK4" s="492"/>
      <c r="CL4" s="492"/>
      <c r="CM4" s="492"/>
      <c r="CN4" s="492"/>
      <c r="CO4" s="492"/>
      <c r="CP4" s="492"/>
      <c r="CQ4" s="492"/>
      <c r="CR4" s="492"/>
      <c r="CS4" s="492"/>
      <c r="CT4" s="492"/>
      <c r="CU4" s="492"/>
      <c r="CV4" s="492"/>
    </row>
    <row r="5" spans="1:102" ht="17.25" customHeight="1" x14ac:dyDescent="0.2">
      <c r="A5" s="493" t="str">
        <f>IF(ヘッダ入力!A5="","",ヘッダ入力!A5)</f>
        <v/>
      </c>
      <c r="B5" s="494"/>
      <c r="C5" s="494"/>
      <c r="D5" s="494"/>
      <c r="E5" s="494"/>
      <c r="F5" s="494"/>
      <c r="G5" s="495"/>
      <c r="H5" s="71"/>
      <c r="I5" s="409" t="str">
        <f>IF(ヘッダ入力!I5="","",ヘッダ入力!I5)</f>
        <v/>
      </c>
      <c r="J5" s="410"/>
      <c r="K5" s="410"/>
      <c r="L5" s="410"/>
      <c r="M5" s="410"/>
      <c r="N5" s="410"/>
      <c r="O5" s="410"/>
      <c r="P5" s="410"/>
      <c r="Q5" s="410"/>
      <c r="R5" s="410"/>
      <c r="S5" s="410"/>
      <c r="T5" s="410"/>
      <c r="U5" s="410"/>
      <c r="V5" s="410"/>
      <c r="W5" s="410"/>
      <c r="X5" s="410"/>
      <c r="Y5" s="410"/>
      <c r="Z5" s="410"/>
      <c r="AA5" s="410"/>
      <c r="AB5" s="410"/>
      <c r="AC5" s="410"/>
      <c r="AD5" s="410"/>
      <c r="AE5" s="411"/>
      <c r="AF5" s="502" t="str">
        <f>IF(ヘッダ入力!AF5="","",ヘッダ入力!AF5)</f>
        <v/>
      </c>
      <c r="AG5" s="503"/>
      <c r="AH5" s="503"/>
      <c r="AI5" s="503"/>
      <c r="AJ5" s="503"/>
      <c r="AK5" s="503"/>
      <c r="AL5" s="503"/>
      <c r="AM5" s="503"/>
      <c r="AN5" s="504"/>
      <c r="AO5" s="508" t="str">
        <f>IF(ヘッダ入力!AO5="","",ヘッダ入力!AO5)</f>
        <v/>
      </c>
      <c r="AP5" s="509"/>
      <c r="AQ5" s="509"/>
      <c r="AR5" s="509"/>
      <c r="AS5" s="509"/>
      <c r="AT5" s="509"/>
      <c r="AU5" s="510"/>
      <c r="AV5" s="473" t="s">
        <v>29</v>
      </c>
      <c r="AW5" s="474"/>
      <c r="AX5" s="469" t="str">
        <f>IF(ヘッダ入力!AX5="","",ヘッダ入力!AX5)</f>
        <v/>
      </c>
      <c r="AY5" s="470"/>
      <c r="AZ5" s="470"/>
      <c r="BA5" s="470"/>
      <c r="BB5" s="470"/>
      <c r="BC5" s="470"/>
      <c r="BD5" s="71" t="s">
        <v>30</v>
      </c>
      <c r="BE5" s="37"/>
      <c r="BF5" s="471" t="s">
        <v>31</v>
      </c>
      <c r="BG5" s="471"/>
      <c r="BH5" s="471"/>
      <c r="BI5" s="471"/>
      <c r="BJ5" s="471"/>
      <c r="BK5" s="471"/>
      <c r="BL5" s="70"/>
      <c r="BM5" s="70"/>
      <c r="BN5" s="471" t="s">
        <v>114</v>
      </c>
      <c r="BO5" s="471"/>
      <c r="BP5" s="471"/>
      <c r="BQ5" s="472"/>
      <c r="BR5" s="483"/>
      <c r="BS5" s="484"/>
      <c r="BT5" s="484"/>
      <c r="BU5" s="484"/>
      <c r="BV5" s="486"/>
      <c r="BW5" s="486"/>
      <c r="BX5" s="486"/>
      <c r="BY5" s="486"/>
      <c r="BZ5" s="486"/>
      <c r="CA5" s="486"/>
      <c r="CB5" s="486"/>
      <c r="CC5" s="486"/>
      <c r="CD5" s="486"/>
      <c r="CE5" s="486"/>
      <c r="CF5" s="486"/>
      <c r="CG5" s="489"/>
      <c r="CH5" s="489"/>
      <c r="CI5" s="490"/>
      <c r="CJ5" s="491"/>
      <c r="CK5" s="492"/>
      <c r="CL5" s="492"/>
      <c r="CM5" s="492"/>
      <c r="CN5" s="492"/>
      <c r="CO5" s="492"/>
      <c r="CP5" s="492"/>
      <c r="CQ5" s="492"/>
      <c r="CR5" s="492"/>
      <c r="CS5" s="492"/>
      <c r="CT5" s="492"/>
      <c r="CU5" s="492"/>
      <c r="CV5" s="492"/>
    </row>
    <row r="6" spans="1:102" ht="17.25" customHeight="1" x14ac:dyDescent="0.2">
      <c r="A6" s="493"/>
      <c r="B6" s="494"/>
      <c r="C6" s="494"/>
      <c r="D6" s="494"/>
      <c r="E6" s="494"/>
      <c r="F6" s="494"/>
      <c r="G6" s="495"/>
      <c r="H6" s="71"/>
      <c r="I6" s="499"/>
      <c r="J6" s="500"/>
      <c r="K6" s="500"/>
      <c r="L6" s="500"/>
      <c r="M6" s="500"/>
      <c r="N6" s="500"/>
      <c r="O6" s="500"/>
      <c r="P6" s="500"/>
      <c r="Q6" s="500"/>
      <c r="R6" s="500"/>
      <c r="S6" s="500"/>
      <c r="T6" s="500"/>
      <c r="U6" s="500"/>
      <c r="V6" s="500"/>
      <c r="W6" s="500"/>
      <c r="X6" s="500"/>
      <c r="Y6" s="500"/>
      <c r="Z6" s="500"/>
      <c r="AA6" s="500"/>
      <c r="AB6" s="500"/>
      <c r="AC6" s="500"/>
      <c r="AD6" s="500"/>
      <c r="AE6" s="501"/>
      <c r="AF6" s="505"/>
      <c r="AG6" s="506"/>
      <c r="AH6" s="506"/>
      <c r="AI6" s="506"/>
      <c r="AJ6" s="506"/>
      <c r="AK6" s="506"/>
      <c r="AL6" s="506"/>
      <c r="AM6" s="506"/>
      <c r="AN6" s="507"/>
      <c r="AO6" s="511"/>
      <c r="AP6" s="512"/>
      <c r="AQ6" s="512"/>
      <c r="AR6" s="512"/>
      <c r="AS6" s="512"/>
      <c r="AT6" s="512"/>
      <c r="AU6" s="513"/>
      <c r="AV6" s="473" t="s">
        <v>29</v>
      </c>
      <c r="AW6" s="474"/>
      <c r="AX6" s="475" t="str">
        <f>IF(ヘッダ入力!AX6="","",ヘッダ入力!AX6)</f>
        <v/>
      </c>
      <c r="AY6" s="476"/>
      <c r="AZ6" s="476"/>
      <c r="BA6" s="476"/>
      <c r="BB6" s="476"/>
      <c r="BC6" s="476"/>
      <c r="BD6" s="71" t="s">
        <v>30</v>
      </c>
      <c r="BE6" s="38"/>
      <c r="BF6" s="477"/>
      <c r="BG6" s="477"/>
      <c r="BH6" s="477"/>
      <c r="BI6" s="477"/>
      <c r="BJ6" s="478"/>
      <c r="BK6" s="478"/>
      <c r="BL6" s="478"/>
      <c r="BM6" s="478"/>
      <c r="BN6" s="478"/>
      <c r="BO6" s="478"/>
      <c r="BP6" s="478"/>
      <c r="BQ6" s="39"/>
      <c r="BR6" s="457" t="s">
        <v>35</v>
      </c>
      <c r="BS6" s="458"/>
      <c r="BT6" s="458"/>
      <c r="BU6" s="458"/>
      <c r="BV6" s="458"/>
      <c r="BW6" s="458"/>
      <c r="BX6" s="458"/>
      <c r="BY6" s="458"/>
      <c r="BZ6" s="458"/>
      <c r="CA6" s="458"/>
      <c r="CB6" s="458"/>
      <c r="CC6" s="458"/>
      <c r="CD6" s="458"/>
      <c r="CE6" s="458"/>
      <c r="CF6" s="458"/>
      <c r="CG6" s="458"/>
      <c r="CH6" s="458"/>
      <c r="CI6" s="459"/>
      <c r="CJ6" s="491"/>
      <c r="CK6" s="492"/>
      <c r="CL6" s="492"/>
      <c r="CM6" s="492"/>
      <c r="CN6" s="492"/>
      <c r="CO6" s="492"/>
      <c r="CP6" s="492"/>
      <c r="CQ6" s="492"/>
      <c r="CR6" s="492"/>
      <c r="CS6" s="492"/>
      <c r="CT6" s="492"/>
      <c r="CU6" s="492"/>
      <c r="CV6" s="492"/>
    </row>
    <row r="7" spans="1:102" ht="18" customHeight="1" x14ac:dyDescent="0.2">
      <c r="A7" s="493"/>
      <c r="B7" s="494"/>
      <c r="C7" s="494"/>
      <c r="D7" s="494"/>
      <c r="E7" s="494"/>
      <c r="F7" s="494"/>
      <c r="G7" s="495"/>
      <c r="H7" s="71"/>
      <c r="I7" s="460" t="s">
        <v>36</v>
      </c>
      <c r="J7" s="461"/>
      <c r="K7" s="462" t="str">
        <f>IF(ヘッダ入力!K7="","",ヘッダ入力!K7)</f>
        <v/>
      </c>
      <c r="L7" s="463"/>
      <c r="M7" s="463"/>
      <c r="N7" s="69" t="s">
        <v>37</v>
      </c>
      <c r="O7" s="462" t="str">
        <f>IF(ヘッダ入力!O7="","",ヘッダ入力!O7)</f>
        <v/>
      </c>
      <c r="P7" s="463"/>
      <c r="Q7" s="463"/>
      <c r="R7" s="69" t="s">
        <v>37</v>
      </c>
      <c r="S7" s="462" t="str">
        <f>IF(ヘッダ入力!S7="","",ヘッダ入力!S7)</f>
        <v/>
      </c>
      <c r="T7" s="463"/>
      <c r="U7" s="463"/>
      <c r="V7" s="463"/>
      <c r="W7" s="464" t="s">
        <v>38</v>
      </c>
      <c r="X7" s="464"/>
      <c r="Y7" s="464"/>
      <c r="Z7" s="465" t="str">
        <f>IF(ヘッダ入力!Z7="","",ヘッダ入力!Z7)</f>
        <v/>
      </c>
      <c r="AA7" s="465"/>
      <c r="AB7" s="465"/>
      <c r="AC7" s="465"/>
      <c r="AD7" s="466" t="s">
        <v>39</v>
      </c>
      <c r="AE7" s="467"/>
      <c r="AF7" s="442" t="s">
        <v>40</v>
      </c>
      <c r="AG7" s="443"/>
      <c r="AH7" s="443"/>
      <c r="AI7" s="443"/>
      <c r="AJ7" s="443"/>
      <c r="AK7" s="443"/>
      <c r="AL7" s="443"/>
      <c r="AM7" s="443"/>
      <c r="AN7" s="443"/>
      <c r="AO7" s="443"/>
      <c r="AP7" s="443"/>
      <c r="AQ7" s="443"/>
      <c r="AR7" s="443"/>
      <c r="AS7" s="443"/>
      <c r="AT7" s="443"/>
      <c r="AU7" s="51"/>
      <c r="AV7" s="40"/>
      <c r="AW7" s="468" t="s">
        <v>42</v>
      </c>
      <c r="AX7" s="468"/>
      <c r="AY7" s="468"/>
      <c r="AZ7" s="468"/>
      <c r="BA7" s="468"/>
      <c r="BB7" s="41"/>
      <c r="BC7" s="41"/>
      <c r="BD7" s="42"/>
      <c r="BE7" s="423" t="s">
        <v>43</v>
      </c>
      <c r="BF7" s="424"/>
      <c r="BG7" s="424"/>
      <c r="BH7" s="424"/>
      <c r="BI7" s="425"/>
      <c r="BJ7" s="426" t="s">
        <v>44</v>
      </c>
      <c r="BK7" s="424"/>
      <c r="BL7" s="424"/>
      <c r="BM7" s="424"/>
      <c r="BN7" s="424"/>
      <c r="BO7" s="424"/>
      <c r="BP7" s="424"/>
      <c r="BQ7" s="427"/>
      <c r="BR7" s="428" t="s">
        <v>113</v>
      </c>
      <c r="BS7" s="429"/>
      <c r="BT7" s="429"/>
      <c r="BU7" s="429"/>
      <c r="BV7" s="429"/>
      <c r="BW7" s="429"/>
      <c r="BX7" s="429"/>
      <c r="BY7" s="429"/>
      <c r="BZ7" s="429"/>
      <c r="CA7" s="429"/>
      <c r="CB7" s="429"/>
      <c r="CC7" s="429"/>
      <c r="CD7" s="429"/>
      <c r="CE7" s="429"/>
      <c r="CF7" s="429"/>
      <c r="CG7" s="429"/>
      <c r="CH7" s="429"/>
      <c r="CI7" s="430"/>
      <c r="CJ7" s="434">
        <f>チラシ申込書CSV出力!A2</f>
        <v>44215</v>
      </c>
      <c r="CK7" s="435"/>
      <c r="CL7" s="435"/>
      <c r="CM7" s="435"/>
      <c r="CN7" s="435"/>
      <c r="CO7" s="435"/>
      <c r="CP7" s="435"/>
      <c r="CQ7" s="435"/>
      <c r="CR7" s="435"/>
      <c r="CS7" s="435"/>
      <c r="CT7" s="435"/>
      <c r="CU7" s="435"/>
      <c r="CV7" s="435"/>
    </row>
    <row r="8" spans="1:102" ht="14.25" customHeight="1" thickBot="1" x14ac:dyDescent="0.25">
      <c r="A8" s="496"/>
      <c r="B8" s="497"/>
      <c r="C8" s="497"/>
      <c r="D8" s="497"/>
      <c r="E8" s="497"/>
      <c r="F8" s="497"/>
      <c r="G8" s="498"/>
      <c r="H8" s="71"/>
      <c r="I8" s="436" t="s">
        <v>45</v>
      </c>
      <c r="J8" s="418"/>
      <c r="K8" s="418"/>
      <c r="L8" s="418"/>
      <c r="M8" s="418"/>
      <c r="N8" s="418"/>
      <c r="O8" s="418"/>
      <c r="P8" s="418"/>
      <c r="Q8" s="418"/>
      <c r="R8" s="418"/>
      <c r="S8" s="418"/>
      <c r="T8" s="418"/>
      <c r="U8" s="418"/>
      <c r="V8" s="418"/>
      <c r="W8" s="418"/>
      <c r="X8" s="418"/>
      <c r="Y8" s="418"/>
      <c r="Z8" s="418"/>
      <c r="AA8" s="418"/>
      <c r="AB8" s="418"/>
      <c r="AC8" s="418"/>
      <c r="AD8" s="418"/>
      <c r="AE8" s="437"/>
      <c r="AF8" s="438" t="str">
        <f>IF(A12+AI12+BQ12=0,"",A12+AI12+BQ12)</f>
        <v/>
      </c>
      <c r="AG8" s="439"/>
      <c r="AH8" s="439"/>
      <c r="AI8" s="439"/>
      <c r="AJ8" s="439"/>
      <c r="AK8" s="439"/>
      <c r="AL8" s="439"/>
      <c r="AM8" s="439"/>
      <c r="AN8" s="439"/>
      <c r="AO8" s="439"/>
      <c r="AP8" s="418"/>
      <c r="AQ8" s="418"/>
      <c r="AR8" s="418"/>
      <c r="AS8" s="418"/>
      <c r="AT8" s="418"/>
      <c r="AU8" s="437"/>
      <c r="AV8" s="442" t="s">
        <v>46</v>
      </c>
      <c r="AW8" s="443"/>
      <c r="AX8" s="443"/>
      <c r="AY8" s="443"/>
      <c r="AZ8" s="443"/>
      <c r="BA8" s="443"/>
      <c r="BB8" s="443"/>
      <c r="BC8" s="443"/>
      <c r="BD8" s="444"/>
      <c r="BE8" s="445" t="str">
        <f>IF(ヘッダ入力!BE8="","",ヘッダ入力!BE8)</f>
        <v/>
      </c>
      <c r="BF8" s="446"/>
      <c r="BG8" s="446"/>
      <c r="BH8" s="446"/>
      <c r="BI8" s="447"/>
      <c r="BJ8" s="451" t="str">
        <f>IF(ヘッダ入力!BJ8="","",ヘッダ入力!BJ8)</f>
        <v/>
      </c>
      <c r="BK8" s="452"/>
      <c r="BL8" s="452"/>
      <c r="BM8" s="452"/>
      <c r="BN8" s="452"/>
      <c r="BO8" s="452"/>
      <c r="BP8" s="452"/>
      <c r="BQ8" s="453"/>
      <c r="BR8" s="428"/>
      <c r="BS8" s="429"/>
      <c r="BT8" s="429"/>
      <c r="BU8" s="429"/>
      <c r="BV8" s="429"/>
      <c r="BW8" s="429"/>
      <c r="BX8" s="429"/>
      <c r="BY8" s="429"/>
      <c r="BZ8" s="429"/>
      <c r="CA8" s="429"/>
      <c r="CB8" s="429"/>
      <c r="CC8" s="429"/>
      <c r="CD8" s="429"/>
      <c r="CE8" s="429"/>
      <c r="CF8" s="429"/>
      <c r="CG8" s="429"/>
      <c r="CH8" s="429"/>
      <c r="CI8" s="430"/>
      <c r="CJ8" s="71"/>
      <c r="CK8" s="71"/>
      <c r="CL8" s="71"/>
      <c r="CM8" s="71"/>
      <c r="CN8" s="71"/>
      <c r="CO8" s="71"/>
      <c r="CP8" s="71"/>
      <c r="CQ8" s="71"/>
      <c r="CR8" s="71"/>
      <c r="CS8" s="71"/>
      <c r="CT8" s="71"/>
      <c r="CU8" s="71"/>
      <c r="CV8" s="71"/>
    </row>
    <row r="9" spans="1:102" ht="13.8" thickTop="1" x14ac:dyDescent="0.2">
      <c r="A9" s="71"/>
      <c r="B9" s="71"/>
      <c r="C9" s="71"/>
      <c r="D9" s="71"/>
      <c r="E9" s="71"/>
      <c r="F9" s="71"/>
      <c r="G9" s="71"/>
      <c r="H9" s="71"/>
      <c r="I9" s="409" t="str">
        <f>IF(ヘッダ入力!I9="","",ヘッダ入力!I9)</f>
        <v/>
      </c>
      <c r="J9" s="410"/>
      <c r="K9" s="410"/>
      <c r="L9" s="410"/>
      <c r="M9" s="410"/>
      <c r="N9" s="410"/>
      <c r="O9" s="410"/>
      <c r="P9" s="410"/>
      <c r="Q9" s="410"/>
      <c r="R9" s="410"/>
      <c r="S9" s="410"/>
      <c r="T9" s="410"/>
      <c r="U9" s="410"/>
      <c r="V9" s="410"/>
      <c r="W9" s="410"/>
      <c r="X9" s="410"/>
      <c r="Y9" s="410"/>
      <c r="Z9" s="410"/>
      <c r="AA9" s="410"/>
      <c r="AB9" s="410"/>
      <c r="AC9" s="410"/>
      <c r="AD9" s="410"/>
      <c r="AE9" s="411"/>
      <c r="AF9" s="438"/>
      <c r="AG9" s="439"/>
      <c r="AH9" s="439"/>
      <c r="AI9" s="439"/>
      <c r="AJ9" s="439"/>
      <c r="AK9" s="439"/>
      <c r="AL9" s="439"/>
      <c r="AM9" s="439"/>
      <c r="AN9" s="439"/>
      <c r="AO9" s="439"/>
      <c r="AP9" s="415" t="s">
        <v>47</v>
      </c>
      <c r="AQ9" s="416"/>
      <c r="AR9" s="416"/>
      <c r="AS9" s="416"/>
      <c r="AT9" s="416"/>
      <c r="AU9" s="417"/>
      <c r="AV9" s="66"/>
      <c r="AW9" s="418" t="s">
        <v>48</v>
      </c>
      <c r="AX9" s="418"/>
      <c r="AY9" s="418"/>
      <c r="AZ9" s="418"/>
      <c r="BA9" s="418"/>
      <c r="BB9" s="66"/>
      <c r="BC9" s="71"/>
      <c r="BD9" s="71"/>
      <c r="BE9" s="445"/>
      <c r="BF9" s="446"/>
      <c r="BG9" s="446"/>
      <c r="BH9" s="446"/>
      <c r="BI9" s="447"/>
      <c r="BJ9" s="451"/>
      <c r="BK9" s="452"/>
      <c r="BL9" s="452"/>
      <c r="BM9" s="452"/>
      <c r="BN9" s="452"/>
      <c r="BO9" s="452"/>
      <c r="BP9" s="452"/>
      <c r="BQ9" s="453"/>
      <c r="BR9" s="428"/>
      <c r="BS9" s="429"/>
      <c r="BT9" s="429"/>
      <c r="BU9" s="429"/>
      <c r="BV9" s="429"/>
      <c r="BW9" s="429"/>
      <c r="BX9" s="429"/>
      <c r="BY9" s="429"/>
      <c r="BZ9" s="429"/>
      <c r="CA9" s="429"/>
      <c r="CB9" s="429"/>
      <c r="CC9" s="429"/>
      <c r="CD9" s="429"/>
      <c r="CE9" s="429"/>
      <c r="CF9" s="429"/>
      <c r="CG9" s="429"/>
      <c r="CH9" s="429"/>
      <c r="CI9" s="430"/>
      <c r="CJ9" s="71" t="s">
        <v>115</v>
      </c>
      <c r="CK9" s="71"/>
      <c r="CL9" s="71"/>
      <c r="CM9" s="71"/>
      <c r="CN9" s="71"/>
      <c r="CO9" s="71"/>
      <c r="CP9" s="71"/>
      <c r="CQ9" s="71"/>
      <c r="CR9" s="71"/>
      <c r="CS9" s="71"/>
      <c r="CT9" s="71"/>
      <c r="CU9" s="71"/>
      <c r="CV9" s="71"/>
    </row>
    <row r="10" spans="1:102" ht="25.5" customHeight="1" thickBot="1" x14ac:dyDescent="0.25">
      <c r="A10" s="71"/>
      <c r="B10" s="71"/>
      <c r="C10" s="71"/>
      <c r="D10" s="71"/>
      <c r="E10" s="71"/>
      <c r="F10" s="71"/>
      <c r="G10" s="71"/>
      <c r="H10" s="71"/>
      <c r="I10" s="412"/>
      <c r="J10" s="413"/>
      <c r="K10" s="413"/>
      <c r="L10" s="413"/>
      <c r="M10" s="413"/>
      <c r="N10" s="413"/>
      <c r="O10" s="413"/>
      <c r="P10" s="413"/>
      <c r="Q10" s="413"/>
      <c r="R10" s="413"/>
      <c r="S10" s="413"/>
      <c r="T10" s="413"/>
      <c r="U10" s="413"/>
      <c r="V10" s="413"/>
      <c r="W10" s="413"/>
      <c r="X10" s="413"/>
      <c r="Y10" s="413"/>
      <c r="Z10" s="413"/>
      <c r="AA10" s="413"/>
      <c r="AB10" s="413"/>
      <c r="AC10" s="413"/>
      <c r="AD10" s="413"/>
      <c r="AE10" s="414"/>
      <c r="AF10" s="440"/>
      <c r="AG10" s="441"/>
      <c r="AH10" s="441"/>
      <c r="AI10" s="441"/>
      <c r="AJ10" s="441"/>
      <c r="AK10" s="441"/>
      <c r="AL10" s="441"/>
      <c r="AM10" s="441"/>
      <c r="AN10" s="441"/>
      <c r="AO10" s="441"/>
      <c r="AP10" s="419">
        <f>ヘッダ入力!AP10</f>
        <v>0</v>
      </c>
      <c r="AQ10" s="420"/>
      <c r="AR10" s="420"/>
      <c r="AS10" s="420"/>
      <c r="AT10" s="420"/>
      <c r="AU10" s="421"/>
      <c r="AV10" s="43"/>
      <c r="AW10" s="35" t="s">
        <v>51</v>
      </c>
      <c r="AX10" s="35"/>
      <c r="AY10" s="35"/>
      <c r="AZ10" s="43"/>
      <c r="BA10" s="422" t="s">
        <v>52</v>
      </c>
      <c r="BB10" s="422"/>
      <c r="BC10" s="422"/>
      <c r="BD10" s="67"/>
      <c r="BE10" s="448"/>
      <c r="BF10" s="449"/>
      <c r="BG10" s="449"/>
      <c r="BH10" s="449"/>
      <c r="BI10" s="450"/>
      <c r="BJ10" s="454"/>
      <c r="BK10" s="455"/>
      <c r="BL10" s="455"/>
      <c r="BM10" s="455"/>
      <c r="BN10" s="455"/>
      <c r="BO10" s="455"/>
      <c r="BP10" s="455"/>
      <c r="BQ10" s="456"/>
      <c r="BR10" s="431"/>
      <c r="BS10" s="432"/>
      <c r="BT10" s="432"/>
      <c r="BU10" s="432"/>
      <c r="BV10" s="432"/>
      <c r="BW10" s="432"/>
      <c r="BX10" s="432"/>
      <c r="BY10" s="432"/>
      <c r="BZ10" s="432"/>
      <c r="CA10" s="432"/>
      <c r="CB10" s="432"/>
      <c r="CC10" s="432"/>
      <c r="CD10" s="432"/>
      <c r="CE10" s="432"/>
      <c r="CF10" s="432"/>
      <c r="CG10" s="432"/>
      <c r="CH10" s="432"/>
      <c r="CI10" s="433"/>
      <c r="CJ10" s="71"/>
      <c r="CK10" s="71"/>
      <c r="CL10" s="71"/>
      <c r="CM10" s="71"/>
      <c r="CN10" s="71"/>
      <c r="CO10" s="71"/>
      <c r="CP10" s="71"/>
      <c r="CQ10" s="71"/>
      <c r="CR10" s="71"/>
      <c r="CS10" s="71"/>
      <c r="CT10" s="71"/>
      <c r="CU10" s="71"/>
      <c r="CV10" s="71"/>
    </row>
    <row r="11" spans="1:102" ht="8.25" customHeight="1" thickTop="1" thickBot="1" x14ac:dyDescent="0.25">
      <c r="A11" s="71"/>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row>
    <row r="12" spans="1:102" ht="21.75" customHeight="1" thickBot="1" x14ac:dyDescent="0.25">
      <c r="A12" s="406">
        <f>IF(AF52="●",V52,SUMIF(O23,"●",L23)+SUMIF(O33,"●",L33)+SUMIF(O45,"●",L45)+SUMIF(O56,"●",L56)+SUMIF(O63,"●",L63)+SUMIF(O80,"●",L80)+SUMIF(AF18,"●",AC18)+SUMIF(AF28,"●",AC28)+SUMIF(AF35,"●",AC35)+SUMIF(AF43,"●",AC43)+SUMIF(AF51,"●",AC51)+SUM(O23,O33,O45,O56,O63,O80,AF18,AF28,AF35,AF43,AF51))</f>
        <v>0</v>
      </c>
      <c r="B12" s="407"/>
      <c r="C12" s="407"/>
      <c r="D12" s="407"/>
      <c r="E12" s="407"/>
      <c r="F12" s="407"/>
      <c r="G12" s="407"/>
      <c r="H12" s="407"/>
      <c r="I12" s="407"/>
      <c r="J12" s="407"/>
      <c r="K12" s="405" t="s">
        <v>116</v>
      </c>
      <c r="L12" s="405"/>
      <c r="M12" s="405"/>
      <c r="N12" s="405"/>
      <c r="O12" s="405"/>
      <c r="P12" s="405"/>
      <c r="Q12" s="405"/>
      <c r="R12" s="405"/>
      <c r="S12" s="405"/>
      <c r="T12" s="405"/>
      <c r="U12" s="405"/>
      <c r="V12" s="405"/>
      <c r="W12" s="405"/>
      <c r="X12" s="402">
        <f>IF(AF52="●",94,IF(O23="●",COUNTA(L14:L22),COUNTA(O14:O22))+IF(O33="●",COUNTA(L24:L32),COUNTA(O24:O32))+IF(O45="●",COUNTA(L34:L44),COUNTA(O34:O44))+IF(O56="●",COUNTA(L46:L55),COUNTA(O46:O55))+IF(O63="●",COUNTA(L57:L62),COUNTA(O57:O62))+IF(O80="●",COUNTA(L64:L79),COUNTA(O64:O79))+IF(AF18="●",COUNTA(AC14:AC17),COUNTA(AF14:AF17))+IF(AF28="●",COUNTA(AC19:AC27),COUNTA(AF19:AF27))+IF(AF35="●",COUNTA(AC29:AC34),COUNTA(AF29:AF34))+IF(AF43="●",COUNTA(AC36:AC42),COUNTA(AF36:AF42))+IF(AF51="●",COUNTA(AC44:AC50),COUNTA(AF44:AF50)))</f>
        <v>0</v>
      </c>
      <c r="Y12" s="402"/>
      <c r="Z12" s="402"/>
      <c r="AA12" s="402"/>
      <c r="AB12" s="402"/>
      <c r="AC12" s="402"/>
      <c r="AD12" s="402"/>
      <c r="AE12" s="403" t="s">
        <v>54</v>
      </c>
      <c r="AF12" s="403"/>
      <c r="AG12" s="403"/>
      <c r="AH12" s="404"/>
      <c r="AI12" s="406">
        <f>IF(BN67="●",BD67,SUMIF(AW23,"●",AT23)+SUMIF(AW44,"●",AT44)+SUMIF(AW54,"●",AT54)+SUMIF(AW64,"●",AT64)+SUMIF(AW75,"●",AT75)+SUMIF(BN18,"●",BK18)+SUMIF(BN30,"●",BK30)+SUMIF(BN41,"●",BK41)+SUMIF(BN49,"●",BK49)+SUMIF(BN51,"●",BK51)+SUMIF(BN57,"●",BK57)+SUMIF(BN66,"●",BK66)+SUM(AW23,AW44,AW54,AW64,AW75,BN18,BN30,BN41,BN49,BN51,BN57,BN66))</f>
        <v>0</v>
      </c>
      <c r="AJ12" s="407"/>
      <c r="AK12" s="407"/>
      <c r="AL12" s="407"/>
      <c r="AM12" s="407"/>
      <c r="AN12" s="407"/>
      <c r="AO12" s="407"/>
      <c r="AP12" s="407"/>
      <c r="AQ12" s="407"/>
      <c r="AR12" s="405" t="s">
        <v>1206</v>
      </c>
      <c r="AS12" s="405"/>
      <c r="AT12" s="405"/>
      <c r="AU12" s="405"/>
      <c r="AV12" s="405"/>
      <c r="AW12" s="405"/>
      <c r="AX12" s="405"/>
      <c r="AY12" s="405"/>
      <c r="AZ12" s="405"/>
      <c r="BA12" s="405"/>
      <c r="BB12" s="405"/>
      <c r="BC12" s="405"/>
      <c r="BD12" s="405"/>
      <c r="BE12" s="405"/>
      <c r="BF12" s="405"/>
      <c r="BG12" s="402">
        <f>IF(BN51="●",103,IF(AW23="●",COUNTA(AT14:AT22),COUNTA(AW14:AW22))+IF(AW44="●",COUNTA(AT24:AT43),COUNTA(AW24:AW43))+IF(AW54="●",COUNTA(AT45:AT53),COUNTA(AW45:AW53))+IF(AW64="●",COUNTA(AT55:AT63),COUNTA(AW55:AW63))+IF(AW75="●",COUNTA(AT65:AT74),COUNTA(AW65:AW74))+IF(BN18="●",COUNTA(BK14:BK17),COUNTA(BN14:BN17))+IF(BN30="●",COUNTA(BK19:BK29),COUNTA(BN19:BN29))+IF(BN41="●",COUNTA(BK31:BK40),COUNTA(BN31:BN40))+IF(BN49="●",COUNTA(BK42:BK48),COUNTA(BN42:BN48))+IF(BN51="●",COUNTA(BK50:BK50),COUNTA(BN50:BN50))+IF(BN57="●",COUNTA(BK52:BK56),COUNTA(BN52:BN56))+IF(BN66="●",COUNTA(BK58:BK65),COUNTA(BN58:BN65)))</f>
        <v>0</v>
      </c>
      <c r="BH12" s="402"/>
      <c r="BI12" s="402"/>
      <c r="BJ12" s="402"/>
      <c r="BK12" s="402"/>
      <c r="BL12" s="402"/>
      <c r="BM12" s="403" t="s">
        <v>54</v>
      </c>
      <c r="BN12" s="403"/>
      <c r="BO12" s="403"/>
      <c r="BP12" s="404"/>
      <c r="BQ12" s="406">
        <f>IF(CV63="●",CL63,SUMIF(CE23,"●",CB23)+SUMIF(CE36,"●",CB36)+SUMIF(CE49,"●",CB49)+SUMIF(CE56,"●",CB56)+SUMIF(CE58,"●",CB58)+SUMIF(CV30,"●",CS30)+SUMIF(CV44,"●",CS44)+SUMIF(CV54,"●",CS54)+SUMIF(CV62,"●",CS62)+SUM(CE23,CE36,CE49,CE56,CE58,CV30,CV44,CV54,CV62))</f>
        <v>0</v>
      </c>
      <c r="BR12" s="407"/>
      <c r="BS12" s="407"/>
      <c r="BT12" s="407"/>
      <c r="BU12" s="407"/>
      <c r="BV12" s="407"/>
      <c r="BW12" s="407"/>
      <c r="BX12" s="407"/>
      <c r="BY12" s="408" t="s">
        <v>53</v>
      </c>
      <c r="BZ12" s="408"/>
      <c r="CA12" s="405" t="s">
        <v>117</v>
      </c>
      <c r="CB12" s="405"/>
      <c r="CC12" s="405"/>
      <c r="CD12" s="405"/>
      <c r="CE12" s="405"/>
      <c r="CF12" s="405"/>
      <c r="CG12" s="405"/>
      <c r="CH12" s="405"/>
      <c r="CI12" s="405"/>
      <c r="CJ12" s="405"/>
      <c r="CK12" s="405"/>
      <c r="CL12" s="405"/>
      <c r="CM12" s="405"/>
      <c r="CN12" s="405"/>
      <c r="CO12" s="402">
        <f>IF(CV52="●",85,IF(CE23="●",COUNTA(CB14:CB22),COUNTA(CE14:CE22))+IF(CE36="●",COUNTA(CB24:CB35),COUNTA(CE24:CE35))+IF(CE49="●",COUNTA(CB37:CB48),COUNTA(CE37:CE48))+IF(CE56="●",COUNTA(CB50:CB55),COUNTA(CE50:CE55))+IF(CE58="●",COUNTA(CB57:CB57),COUNTA(CE57:CE57))+IF(CV30="●",COUNTA(CS14:CS29),COUNTA(CV14:CV29))+IF(CV44="●",COUNTA(CS31:CS43),COUNTA(CV31:CV43))+IF(CV54="●",COUNTA(CS45:CS53),COUNTA(CV45:CV53))+IF(CV62="●",COUNTA(CS55:CS61),COUNTA(CV55:CV61)))</f>
        <v>0</v>
      </c>
      <c r="CP12" s="402"/>
      <c r="CQ12" s="402"/>
      <c r="CR12" s="402"/>
      <c r="CS12" s="402"/>
      <c r="CT12" s="402"/>
      <c r="CU12" s="403" t="s">
        <v>54</v>
      </c>
      <c r="CV12" s="403"/>
      <c r="CW12" s="403"/>
      <c r="CX12" s="404"/>
    </row>
    <row r="13" spans="1:102" ht="14.25" customHeight="1" thickBot="1" x14ac:dyDescent="0.25">
      <c r="A13" s="395" t="s">
        <v>118</v>
      </c>
      <c r="B13" s="396"/>
      <c r="C13" s="397"/>
      <c r="D13" s="398" t="s">
        <v>55</v>
      </c>
      <c r="E13" s="396"/>
      <c r="F13" s="396"/>
      <c r="G13" s="396"/>
      <c r="H13" s="396"/>
      <c r="I13" s="396"/>
      <c r="J13" s="396"/>
      <c r="K13" s="396"/>
      <c r="L13" s="399" t="s">
        <v>119</v>
      </c>
      <c r="M13" s="399"/>
      <c r="N13" s="399"/>
      <c r="O13" s="400" t="s">
        <v>56</v>
      </c>
      <c r="P13" s="400"/>
      <c r="Q13" s="401"/>
      <c r="R13" s="395" t="s">
        <v>118</v>
      </c>
      <c r="S13" s="396"/>
      <c r="T13" s="397"/>
      <c r="U13" s="398" t="s">
        <v>55</v>
      </c>
      <c r="V13" s="396"/>
      <c r="W13" s="396"/>
      <c r="X13" s="396"/>
      <c r="Y13" s="396"/>
      <c r="Z13" s="396"/>
      <c r="AA13" s="396"/>
      <c r="AB13" s="396"/>
      <c r="AC13" s="399" t="s">
        <v>119</v>
      </c>
      <c r="AD13" s="399"/>
      <c r="AE13" s="399"/>
      <c r="AF13" s="400" t="s">
        <v>56</v>
      </c>
      <c r="AG13" s="400"/>
      <c r="AH13" s="401"/>
      <c r="AI13" s="395" t="s">
        <v>118</v>
      </c>
      <c r="AJ13" s="396"/>
      <c r="AK13" s="397"/>
      <c r="AL13" s="398" t="s">
        <v>55</v>
      </c>
      <c r="AM13" s="396"/>
      <c r="AN13" s="396"/>
      <c r="AO13" s="396"/>
      <c r="AP13" s="396"/>
      <c r="AQ13" s="396"/>
      <c r="AR13" s="396"/>
      <c r="AS13" s="397"/>
      <c r="AT13" s="399" t="s">
        <v>119</v>
      </c>
      <c r="AU13" s="399"/>
      <c r="AV13" s="399"/>
      <c r="AW13" s="400" t="s">
        <v>56</v>
      </c>
      <c r="AX13" s="400"/>
      <c r="AY13" s="401"/>
      <c r="AZ13" s="395" t="s">
        <v>118</v>
      </c>
      <c r="BA13" s="396"/>
      <c r="BB13" s="397"/>
      <c r="BC13" s="398" t="s">
        <v>55</v>
      </c>
      <c r="BD13" s="396"/>
      <c r="BE13" s="396"/>
      <c r="BF13" s="396"/>
      <c r="BG13" s="396"/>
      <c r="BH13" s="396"/>
      <c r="BI13" s="396"/>
      <c r="BJ13" s="397"/>
      <c r="BK13" s="399" t="s">
        <v>119</v>
      </c>
      <c r="BL13" s="399"/>
      <c r="BM13" s="399"/>
      <c r="BN13" s="400" t="s">
        <v>56</v>
      </c>
      <c r="BO13" s="400"/>
      <c r="BP13" s="401"/>
      <c r="BQ13" s="395" t="s">
        <v>118</v>
      </c>
      <c r="BR13" s="396"/>
      <c r="BS13" s="397"/>
      <c r="BT13" s="398" t="s">
        <v>55</v>
      </c>
      <c r="BU13" s="396"/>
      <c r="BV13" s="396"/>
      <c r="BW13" s="396"/>
      <c r="BX13" s="396"/>
      <c r="BY13" s="396"/>
      <c r="BZ13" s="396"/>
      <c r="CA13" s="396"/>
      <c r="CB13" s="399" t="s">
        <v>119</v>
      </c>
      <c r="CC13" s="399"/>
      <c r="CD13" s="399"/>
      <c r="CE13" s="400" t="s">
        <v>56</v>
      </c>
      <c r="CF13" s="400"/>
      <c r="CG13" s="401"/>
      <c r="CH13" s="395" t="s">
        <v>118</v>
      </c>
      <c r="CI13" s="396"/>
      <c r="CJ13" s="397"/>
      <c r="CK13" s="398" t="s">
        <v>55</v>
      </c>
      <c r="CL13" s="396"/>
      <c r="CM13" s="396"/>
      <c r="CN13" s="396"/>
      <c r="CO13" s="396"/>
      <c r="CP13" s="396"/>
      <c r="CQ13" s="396"/>
      <c r="CR13" s="397"/>
      <c r="CS13" s="399" t="s">
        <v>119</v>
      </c>
      <c r="CT13" s="399"/>
      <c r="CU13" s="399"/>
      <c r="CV13" s="400" t="s">
        <v>56</v>
      </c>
      <c r="CW13" s="400"/>
      <c r="CX13" s="401"/>
    </row>
    <row r="14" spans="1:102" ht="12.75" customHeight="1" x14ac:dyDescent="0.2">
      <c r="A14" s="261">
        <v>310001</v>
      </c>
      <c r="B14" s="262"/>
      <c r="C14" s="263"/>
      <c r="D14" s="264" t="s">
        <v>120</v>
      </c>
      <c r="E14" s="265"/>
      <c r="F14" s="265"/>
      <c r="G14" s="265"/>
      <c r="H14" s="265"/>
      <c r="I14" s="265"/>
      <c r="J14" s="265"/>
      <c r="K14" s="265"/>
      <c r="L14" s="266">
        <v>920</v>
      </c>
      <c r="M14" s="267"/>
      <c r="N14" s="267"/>
      <c r="O14" s="268"/>
      <c r="P14" s="267"/>
      <c r="Q14" s="269"/>
      <c r="R14" s="261">
        <v>310061</v>
      </c>
      <c r="S14" s="262"/>
      <c r="T14" s="263"/>
      <c r="U14" s="264" t="s">
        <v>121</v>
      </c>
      <c r="V14" s="265"/>
      <c r="W14" s="265"/>
      <c r="X14" s="265"/>
      <c r="Y14" s="265"/>
      <c r="Z14" s="265"/>
      <c r="AA14" s="265"/>
      <c r="AB14" s="265"/>
      <c r="AC14" s="266">
        <v>350</v>
      </c>
      <c r="AD14" s="267"/>
      <c r="AE14" s="267"/>
      <c r="AF14" s="268"/>
      <c r="AG14" s="267"/>
      <c r="AH14" s="269"/>
      <c r="AI14" s="261">
        <v>311001</v>
      </c>
      <c r="AJ14" s="262"/>
      <c r="AK14" s="263"/>
      <c r="AL14" s="264" t="s">
        <v>122</v>
      </c>
      <c r="AM14" s="265"/>
      <c r="AN14" s="265"/>
      <c r="AO14" s="265"/>
      <c r="AP14" s="265"/>
      <c r="AQ14" s="265"/>
      <c r="AR14" s="265"/>
      <c r="AS14" s="289"/>
      <c r="AT14" s="266">
        <v>650</v>
      </c>
      <c r="AU14" s="267"/>
      <c r="AV14" s="267"/>
      <c r="AW14" s="268"/>
      <c r="AX14" s="267"/>
      <c r="AY14" s="269"/>
      <c r="AZ14" s="261">
        <v>311059</v>
      </c>
      <c r="BA14" s="262"/>
      <c r="BB14" s="263"/>
      <c r="BC14" s="264" t="s">
        <v>123</v>
      </c>
      <c r="BD14" s="265"/>
      <c r="BE14" s="265"/>
      <c r="BF14" s="265"/>
      <c r="BG14" s="265"/>
      <c r="BH14" s="265"/>
      <c r="BI14" s="265"/>
      <c r="BJ14" s="289"/>
      <c r="BK14" s="266">
        <v>420</v>
      </c>
      <c r="BL14" s="267"/>
      <c r="BM14" s="267"/>
      <c r="BN14" s="268"/>
      <c r="BO14" s="267"/>
      <c r="BP14" s="269"/>
      <c r="BQ14" s="261">
        <v>312001</v>
      </c>
      <c r="BR14" s="262"/>
      <c r="BS14" s="263"/>
      <c r="BT14" s="264" t="s">
        <v>124</v>
      </c>
      <c r="BU14" s="265"/>
      <c r="BV14" s="265"/>
      <c r="BW14" s="265"/>
      <c r="BX14" s="265"/>
      <c r="BY14" s="265"/>
      <c r="BZ14" s="265"/>
      <c r="CA14" s="265"/>
      <c r="CB14" s="266">
        <v>330</v>
      </c>
      <c r="CC14" s="267"/>
      <c r="CD14" s="267"/>
      <c r="CE14" s="268"/>
      <c r="CF14" s="267"/>
      <c r="CG14" s="269"/>
      <c r="CH14" s="261">
        <v>312041</v>
      </c>
      <c r="CI14" s="262"/>
      <c r="CJ14" s="263"/>
      <c r="CK14" s="264" t="s">
        <v>125</v>
      </c>
      <c r="CL14" s="265"/>
      <c r="CM14" s="265"/>
      <c r="CN14" s="265"/>
      <c r="CO14" s="265"/>
      <c r="CP14" s="265"/>
      <c r="CQ14" s="265"/>
      <c r="CR14" s="265"/>
      <c r="CS14" s="266">
        <v>490</v>
      </c>
      <c r="CT14" s="267"/>
      <c r="CU14" s="267"/>
      <c r="CV14" s="268"/>
      <c r="CW14" s="267"/>
      <c r="CX14" s="269"/>
    </row>
    <row r="15" spans="1:102" ht="12.75" customHeight="1" x14ac:dyDescent="0.2">
      <c r="A15" s="261">
        <v>310002</v>
      </c>
      <c r="B15" s="262"/>
      <c r="C15" s="263"/>
      <c r="D15" s="264" t="s">
        <v>126</v>
      </c>
      <c r="E15" s="265"/>
      <c r="F15" s="265"/>
      <c r="G15" s="265"/>
      <c r="H15" s="265"/>
      <c r="I15" s="265"/>
      <c r="J15" s="265"/>
      <c r="K15" s="265"/>
      <c r="L15" s="266">
        <v>420</v>
      </c>
      <c r="M15" s="267"/>
      <c r="N15" s="267"/>
      <c r="O15" s="268"/>
      <c r="P15" s="267"/>
      <c r="Q15" s="269"/>
      <c r="R15" s="261">
        <v>310062</v>
      </c>
      <c r="S15" s="262"/>
      <c r="T15" s="263"/>
      <c r="U15" s="264" t="s">
        <v>127</v>
      </c>
      <c r="V15" s="265"/>
      <c r="W15" s="265"/>
      <c r="X15" s="265"/>
      <c r="Y15" s="265"/>
      <c r="Z15" s="265"/>
      <c r="AA15" s="265"/>
      <c r="AB15" s="265"/>
      <c r="AC15" s="266">
        <v>380</v>
      </c>
      <c r="AD15" s="267"/>
      <c r="AE15" s="267"/>
      <c r="AF15" s="268"/>
      <c r="AG15" s="267"/>
      <c r="AH15" s="269"/>
      <c r="AI15" s="261">
        <v>311004</v>
      </c>
      <c r="AJ15" s="262"/>
      <c r="AK15" s="263"/>
      <c r="AL15" s="264" t="s">
        <v>1173</v>
      </c>
      <c r="AM15" s="265"/>
      <c r="AN15" s="265"/>
      <c r="AO15" s="265"/>
      <c r="AP15" s="265"/>
      <c r="AQ15" s="265"/>
      <c r="AR15" s="265"/>
      <c r="AS15" s="289"/>
      <c r="AT15" s="266">
        <v>620</v>
      </c>
      <c r="AU15" s="267"/>
      <c r="AV15" s="267"/>
      <c r="AW15" s="268"/>
      <c r="AX15" s="267"/>
      <c r="AY15" s="269"/>
      <c r="AZ15" s="261">
        <v>311060</v>
      </c>
      <c r="BA15" s="262"/>
      <c r="BB15" s="263"/>
      <c r="BC15" s="264" t="s">
        <v>129</v>
      </c>
      <c r="BD15" s="265"/>
      <c r="BE15" s="265"/>
      <c r="BF15" s="265"/>
      <c r="BG15" s="265"/>
      <c r="BH15" s="265"/>
      <c r="BI15" s="265"/>
      <c r="BJ15" s="289"/>
      <c r="BK15" s="266">
        <v>450</v>
      </c>
      <c r="BL15" s="267"/>
      <c r="BM15" s="267"/>
      <c r="BN15" s="268"/>
      <c r="BO15" s="267"/>
      <c r="BP15" s="269"/>
      <c r="BQ15" s="261">
        <v>312002</v>
      </c>
      <c r="BR15" s="262"/>
      <c r="BS15" s="263"/>
      <c r="BT15" s="264" t="s">
        <v>130</v>
      </c>
      <c r="BU15" s="265"/>
      <c r="BV15" s="265"/>
      <c r="BW15" s="265"/>
      <c r="BX15" s="265"/>
      <c r="BY15" s="265"/>
      <c r="BZ15" s="265"/>
      <c r="CA15" s="265"/>
      <c r="CB15" s="266">
        <v>310</v>
      </c>
      <c r="CC15" s="267"/>
      <c r="CD15" s="267"/>
      <c r="CE15" s="268"/>
      <c r="CF15" s="267"/>
      <c r="CG15" s="269"/>
      <c r="CH15" s="261">
        <v>312042</v>
      </c>
      <c r="CI15" s="262"/>
      <c r="CJ15" s="263"/>
      <c r="CK15" s="264" t="s">
        <v>131</v>
      </c>
      <c r="CL15" s="265"/>
      <c r="CM15" s="265"/>
      <c r="CN15" s="265"/>
      <c r="CO15" s="265"/>
      <c r="CP15" s="265"/>
      <c r="CQ15" s="265"/>
      <c r="CR15" s="265"/>
      <c r="CS15" s="266">
        <v>500</v>
      </c>
      <c r="CT15" s="267"/>
      <c r="CU15" s="267"/>
      <c r="CV15" s="268"/>
      <c r="CW15" s="267"/>
      <c r="CX15" s="269"/>
    </row>
    <row r="16" spans="1:102" ht="12.75" customHeight="1" x14ac:dyDescent="0.2">
      <c r="A16" s="261">
        <v>310003</v>
      </c>
      <c r="B16" s="262"/>
      <c r="C16" s="263"/>
      <c r="D16" s="264" t="s">
        <v>132</v>
      </c>
      <c r="E16" s="265"/>
      <c r="F16" s="265"/>
      <c r="G16" s="265"/>
      <c r="H16" s="265"/>
      <c r="I16" s="265"/>
      <c r="J16" s="265"/>
      <c r="K16" s="265"/>
      <c r="L16" s="266">
        <v>40</v>
      </c>
      <c r="M16" s="267"/>
      <c r="N16" s="267"/>
      <c r="O16" s="268"/>
      <c r="P16" s="267"/>
      <c r="Q16" s="269"/>
      <c r="R16" s="261">
        <v>310063</v>
      </c>
      <c r="S16" s="262"/>
      <c r="T16" s="263"/>
      <c r="U16" s="264" t="s">
        <v>133</v>
      </c>
      <c r="V16" s="265"/>
      <c r="W16" s="265"/>
      <c r="X16" s="265"/>
      <c r="Y16" s="265"/>
      <c r="Z16" s="265"/>
      <c r="AA16" s="265"/>
      <c r="AB16" s="265"/>
      <c r="AC16" s="266">
        <v>50</v>
      </c>
      <c r="AD16" s="267"/>
      <c r="AE16" s="267"/>
      <c r="AF16" s="268"/>
      <c r="AG16" s="267"/>
      <c r="AH16" s="269"/>
      <c r="AI16" s="261">
        <v>311002</v>
      </c>
      <c r="AJ16" s="262"/>
      <c r="AK16" s="263"/>
      <c r="AL16" s="264" t="s">
        <v>128</v>
      </c>
      <c r="AM16" s="265"/>
      <c r="AN16" s="265"/>
      <c r="AO16" s="265"/>
      <c r="AP16" s="265"/>
      <c r="AQ16" s="265"/>
      <c r="AR16" s="265"/>
      <c r="AS16" s="289"/>
      <c r="AT16" s="266">
        <v>470</v>
      </c>
      <c r="AU16" s="267"/>
      <c r="AV16" s="267"/>
      <c r="AW16" s="268"/>
      <c r="AX16" s="267"/>
      <c r="AY16" s="269"/>
      <c r="AZ16" s="261">
        <v>311061</v>
      </c>
      <c r="BA16" s="262"/>
      <c r="BB16" s="263"/>
      <c r="BC16" s="264" t="s">
        <v>135</v>
      </c>
      <c r="BD16" s="265"/>
      <c r="BE16" s="265"/>
      <c r="BF16" s="265"/>
      <c r="BG16" s="265"/>
      <c r="BH16" s="265"/>
      <c r="BI16" s="265"/>
      <c r="BJ16" s="289"/>
      <c r="BK16" s="266">
        <v>450</v>
      </c>
      <c r="BL16" s="267"/>
      <c r="BM16" s="267"/>
      <c r="BN16" s="268"/>
      <c r="BO16" s="267"/>
      <c r="BP16" s="269"/>
      <c r="BQ16" s="295">
        <v>312003</v>
      </c>
      <c r="BR16" s="262"/>
      <c r="BS16" s="263"/>
      <c r="BT16" s="264" t="s">
        <v>136</v>
      </c>
      <c r="BU16" s="265"/>
      <c r="BV16" s="265"/>
      <c r="BW16" s="265"/>
      <c r="BX16" s="265"/>
      <c r="BY16" s="265"/>
      <c r="BZ16" s="265"/>
      <c r="CA16" s="265"/>
      <c r="CB16" s="266">
        <v>250</v>
      </c>
      <c r="CC16" s="267"/>
      <c r="CD16" s="267"/>
      <c r="CE16" s="268"/>
      <c r="CF16" s="267"/>
      <c r="CG16" s="269"/>
      <c r="CH16" s="261">
        <v>312043</v>
      </c>
      <c r="CI16" s="262"/>
      <c r="CJ16" s="263"/>
      <c r="CK16" s="264" t="s">
        <v>137</v>
      </c>
      <c r="CL16" s="265"/>
      <c r="CM16" s="265"/>
      <c r="CN16" s="265"/>
      <c r="CO16" s="265"/>
      <c r="CP16" s="265"/>
      <c r="CQ16" s="265"/>
      <c r="CR16" s="265"/>
      <c r="CS16" s="266">
        <v>620</v>
      </c>
      <c r="CT16" s="267"/>
      <c r="CU16" s="267"/>
      <c r="CV16" s="268"/>
      <c r="CW16" s="267"/>
      <c r="CX16" s="269"/>
    </row>
    <row r="17" spans="1:102" ht="12.75" customHeight="1" x14ac:dyDescent="0.2">
      <c r="A17" s="261">
        <v>310004</v>
      </c>
      <c r="B17" s="262"/>
      <c r="C17" s="263"/>
      <c r="D17" s="264" t="s">
        <v>138</v>
      </c>
      <c r="E17" s="265"/>
      <c r="F17" s="265"/>
      <c r="G17" s="265"/>
      <c r="H17" s="265"/>
      <c r="I17" s="265"/>
      <c r="J17" s="265"/>
      <c r="K17" s="265"/>
      <c r="L17" s="266">
        <v>250</v>
      </c>
      <c r="M17" s="267"/>
      <c r="N17" s="267"/>
      <c r="O17" s="268"/>
      <c r="P17" s="267"/>
      <c r="Q17" s="269"/>
      <c r="R17" s="261">
        <v>310064</v>
      </c>
      <c r="S17" s="262"/>
      <c r="T17" s="263"/>
      <c r="U17" s="264" t="s">
        <v>139</v>
      </c>
      <c r="V17" s="265"/>
      <c r="W17" s="265"/>
      <c r="X17" s="265"/>
      <c r="Y17" s="265"/>
      <c r="Z17" s="265"/>
      <c r="AA17" s="265"/>
      <c r="AB17" s="265"/>
      <c r="AC17" s="266">
        <v>600</v>
      </c>
      <c r="AD17" s="267"/>
      <c r="AE17" s="267"/>
      <c r="AF17" s="268"/>
      <c r="AG17" s="267"/>
      <c r="AH17" s="269"/>
      <c r="AI17" s="261">
        <v>311003</v>
      </c>
      <c r="AJ17" s="262"/>
      <c r="AK17" s="263"/>
      <c r="AL17" s="264" t="s">
        <v>134</v>
      </c>
      <c r="AM17" s="265"/>
      <c r="AN17" s="265"/>
      <c r="AO17" s="265"/>
      <c r="AP17" s="265"/>
      <c r="AQ17" s="265"/>
      <c r="AR17" s="265"/>
      <c r="AS17" s="289"/>
      <c r="AT17" s="266">
        <v>770</v>
      </c>
      <c r="AU17" s="267"/>
      <c r="AV17" s="267"/>
      <c r="AW17" s="268"/>
      <c r="AX17" s="267"/>
      <c r="AY17" s="269"/>
      <c r="AZ17" s="261">
        <v>311062</v>
      </c>
      <c r="BA17" s="262"/>
      <c r="BB17" s="263"/>
      <c r="BC17" s="264" t="s">
        <v>140</v>
      </c>
      <c r="BD17" s="265"/>
      <c r="BE17" s="265"/>
      <c r="BF17" s="265"/>
      <c r="BG17" s="265"/>
      <c r="BH17" s="265"/>
      <c r="BI17" s="265"/>
      <c r="BJ17" s="289"/>
      <c r="BK17" s="266">
        <v>490</v>
      </c>
      <c r="BL17" s="267"/>
      <c r="BM17" s="267"/>
      <c r="BN17" s="268"/>
      <c r="BO17" s="267"/>
      <c r="BP17" s="269"/>
      <c r="BQ17" s="295">
        <v>312004</v>
      </c>
      <c r="BR17" s="262"/>
      <c r="BS17" s="263"/>
      <c r="BT17" s="264" t="s">
        <v>141</v>
      </c>
      <c r="BU17" s="265"/>
      <c r="BV17" s="265"/>
      <c r="BW17" s="265"/>
      <c r="BX17" s="265"/>
      <c r="BY17" s="265"/>
      <c r="BZ17" s="265"/>
      <c r="CA17" s="265"/>
      <c r="CB17" s="266">
        <v>85</v>
      </c>
      <c r="CC17" s="267"/>
      <c r="CD17" s="267"/>
      <c r="CE17" s="268"/>
      <c r="CF17" s="267"/>
      <c r="CG17" s="269"/>
      <c r="CH17" s="261">
        <v>312044</v>
      </c>
      <c r="CI17" s="262"/>
      <c r="CJ17" s="263"/>
      <c r="CK17" s="264" t="s">
        <v>142</v>
      </c>
      <c r="CL17" s="265"/>
      <c r="CM17" s="265"/>
      <c r="CN17" s="265"/>
      <c r="CO17" s="265"/>
      <c r="CP17" s="265"/>
      <c r="CQ17" s="265"/>
      <c r="CR17" s="265"/>
      <c r="CS17" s="266">
        <v>560</v>
      </c>
      <c r="CT17" s="267"/>
      <c r="CU17" s="267"/>
      <c r="CV17" s="268"/>
      <c r="CW17" s="267"/>
      <c r="CX17" s="269"/>
    </row>
    <row r="18" spans="1:102" ht="12.75" customHeight="1" x14ac:dyDescent="0.2">
      <c r="A18" s="261">
        <v>310005</v>
      </c>
      <c r="B18" s="262"/>
      <c r="C18" s="263"/>
      <c r="D18" s="264" t="s">
        <v>143</v>
      </c>
      <c r="E18" s="265"/>
      <c r="F18" s="265"/>
      <c r="G18" s="265"/>
      <c r="H18" s="265"/>
      <c r="I18" s="265"/>
      <c r="J18" s="265"/>
      <c r="K18" s="265"/>
      <c r="L18" s="266">
        <v>100</v>
      </c>
      <c r="M18" s="267"/>
      <c r="N18" s="267"/>
      <c r="O18" s="268"/>
      <c r="P18" s="267"/>
      <c r="Q18" s="269"/>
      <c r="R18" s="394" t="s">
        <v>144</v>
      </c>
      <c r="S18" s="342"/>
      <c r="T18" s="342"/>
      <c r="U18" s="342"/>
      <c r="V18" s="342"/>
      <c r="W18" s="342"/>
      <c r="X18" s="342"/>
      <c r="Y18" s="342"/>
      <c r="Z18" s="342"/>
      <c r="AA18" s="342"/>
      <c r="AB18" s="342"/>
      <c r="AC18" s="344">
        <f>SUM(AC14:AE17)</f>
        <v>1380</v>
      </c>
      <c r="AD18" s="345"/>
      <c r="AE18" s="346"/>
      <c r="AF18" s="347" t="str">
        <f>IF(COUNTA(AF14:AF17)=0,"",SUMIF(AF14:AF17,"●",AC14:AC17)+SUM(AF14:AF17))</f>
        <v/>
      </c>
      <c r="AG18" s="345"/>
      <c r="AH18" s="346"/>
      <c r="AI18" s="261">
        <v>311005</v>
      </c>
      <c r="AJ18" s="262"/>
      <c r="AK18" s="263"/>
      <c r="AL18" s="264" t="s">
        <v>145</v>
      </c>
      <c r="AM18" s="265"/>
      <c r="AN18" s="265"/>
      <c r="AO18" s="265"/>
      <c r="AP18" s="265"/>
      <c r="AQ18" s="265"/>
      <c r="AR18" s="265"/>
      <c r="AS18" s="289"/>
      <c r="AT18" s="266">
        <v>800</v>
      </c>
      <c r="AU18" s="267"/>
      <c r="AV18" s="267"/>
      <c r="AW18" s="268"/>
      <c r="AX18" s="267"/>
      <c r="AY18" s="269"/>
      <c r="AZ18" s="341" t="s">
        <v>146</v>
      </c>
      <c r="BA18" s="342"/>
      <c r="BB18" s="342"/>
      <c r="BC18" s="342"/>
      <c r="BD18" s="342"/>
      <c r="BE18" s="342"/>
      <c r="BF18" s="342"/>
      <c r="BG18" s="342"/>
      <c r="BH18" s="342"/>
      <c r="BI18" s="342"/>
      <c r="BJ18" s="343"/>
      <c r="BK18" s="344">
        <f>SUM(BK14:BM17)</f>
        <v>1810</v>
      </c>
      <c r="BL18" s="345"/>
      <c r="BM18" s="346"/>
      <c r="BN18" s="347" t="str">
        <f>IF(COUNTA(BN14:BN17)=0,"",SUMIF(BN14:BN17,"●",BK14:BK17)+SUM(BN14:BN17))</f>
        <v/>
      </c>
      <c r="BO18" s="345"/>
      <c r="BP18" s="346"/>
      <c r="BQ18" s="295">
        <v>312005</v>
      </c>
      <c r="BR18" s="262"/>
      <c r="BS18" s="263"/>
      <c r="BT18" s="264" t="s">
        <v>147</v>
      </c>
      <c r="BU18" s="265"/>
      <c r="BV18" s="265"/>
      <c r="BW18" s="265"/>
      <c r="BX18" s="265"/>
      <c r="BY18" s="265"/>
      <c r="BZ18" s="265"/>
      <c r="CA18" s="265"/>
      <c r="CB18" s="266">
        <v>500</v>
      </c>
      <c r="CC18" s="267"/>
      <c r="CD18" s="267"/>
      <c r="CE18" s="268"/>
      <c r="CF18" s="267"/>
      <c r="CG18" s="269"/>
      <c r="CH18" s="261">
        <v>312045</v>
      </c>
      <c r="CI18" s="262"/>
      <c r="CJ18" s="263"/>
      <c r="CK18" s="264" t="s">
        <v>148</v>
      </c>
      <c r="CL18" s="265"/>
      <c r="CM18" s="265"/>
      <c r="CN18" s="265"/>
      <c r="CO18" s="265"/>
      <c r="CP18" s="265"/>
      <c r="CQ18" s="265"/>
      <c r="CR18" s="265"/>
      <c r="CS18" s="266">
        <v>700</v>
      </c>
      <c r="CT18" s="267"/>
      <c r="CU18" s="267"/>
      <c r="CV18" s="268"/>
      <c r="CW18" s="267"/>
      <c r="CX18" s="269"/>
    </row>
    <row r="19" spans="1:102" ht="12.75" customHeight="1" x14ac:dyDescent="0.2">
      <c r="A19" s="261">
        <v>310006</v>
      </c>
      <c r="B19" s="262"/>
      <c r="C19" s="263"/>
      <c r="D19" s="264" t="s">
        <v>149</v>
      </c>
      <c r="E19" s="265"/>
      <c r="F19" s="265"/>
      <c r="G19" s="265"/>
      <c r="H19" s="265"/>
      <c r="I19" s="265"/>
      <c r="J19" s="265"/>
      <c r="K19" s="265"/>
      <c r="L19" s="266">
        <v>1000</v>
      </c>
      <c r="M19" s="267"/>
      <c r="N19" s="267"/>
      <c r="O19" s="268"/>
      <c r="P19" s="267"/>
      <c r="Q19" s="269"/>
      <c r="R19" s="261">
        <v>310065</v>
      </c>
      <c r="S19" s="262"/>
      <c r="T19" s="263"/>
      <c r="U19" s="264" t="s">
        <v>150</v>
      </c>
      <c r="V19" s="265"/>
      <c r="W19" s="265"/>
      <c r="X19" s="265"/>
      <c r="Y19" s="265"/>
      <c r="Z19" s="265"/>
      <c r="AA19" s="265"/>
      <c r="AB19" s="265"/>
      <c r="AC19" s="266">
        <v>200</v>
      </c>
      <c r="AD19" s="267"/>
      <c r="AE19" s="267"/>
      <c r="AF19" s="268"/>
      <c r="AG19" s="267"/>
      <c r="AH19" s="269"/>
      <c r="AI19" s="261">
        <v>311006</v>
      </c>
      <c r="AJ19" s="262"/>
      <c r="AK19" s="263"/>
      <c r="AL19" s="264" t="s">
        <v>151</v>
      </c>
      <c r="AM19" s="265"/>
      <c r="AN19" s="265"/>
      <c r="AO19" s="265"/>
      <c r="AP19" s="265"/>
      <c r="AQ19" s="265"/>
      <c r="AR19" s="265"/>
      <c r="AS19" s="289"/>
      <c r="AT19" s="266">
        <v>550</v>
      </c>
      <c r="AU19" s="267"/>
      <c r="AV19" s="267"/>
      <c r="AW19" s="268"/>
      <c r="AX19" s="267"/>
      <c r="AY19" s="269"/>
      <c r="AZ19" s="261">
        <v>311063</v>
      </c>
      <c r="BA19" s="262"/>
      <c r="BB19" s="263"/>
      <c r="BC19" s="264" t="s">
        <v>1174</v>
      </c>
      <c r="BD19" s="265"/>
      <c r="BE19" s="265"/>
      <c r="BF19" s="265"/>
      <c r="BG19" s="265"/>
      <c r="BH19" s="265"/>
      <c r="BI19" s="265"/>
      <c r="BJ19" s="289"/>
      <c r="BK19" s="266">
        <v>17</v>
      </c>
      <c r="BL19" s="267"/>
      <c r="BM19" s="267"/>
      <c r="BN19" s="268"/>
      <c r="BO19" s="267"/>
      <c r="BP19" s="269"/>
      <c r="BQ19" s="295">
        <v>312006</v>
      </c>
      <c r="BR19" s="262"/>
      <c r="BS19" s="263"/>
      <c r="BT19" s="264" t="s">
        <v>152</v>
      </c>
      <c r="BU19" s="265"/>
      <c r="BV19" s="265"/>
      <c r="BW19" s="265"/>
      <c r="BX19" s="265"/>
      <c r="BY19" s="265"/>
      <c r="BZ19" s="265"/>
      <c r="CA19" s="265"/>
      <c r="CB19" s="266">
        <v>436</v>
      </c>
      <c r="CC19" s="267"/>
      <c r="CD19" s="267"/>
      <c r="CE19" s="268"/>
      <c r="CF19" s="267"/>
      <c r="CG19" s="269"/>
      <c r="CH19" s="261">
        <v>312046</v>
      </c>
      <c r="CI19" s="262"/>
      <c r="CJ19" s="263"/>
      <c r="CK19" s="264" t="s">
        <v>153</v>
      </c>
      <c r="CL19" s="265"/>
      <c r="CM19" s="265"/>
      <c r="CN19" s="265"/>
      <c r="CO19" s="265"/>
      <c r="CP19" s="265"/>
      <c r="CQ19" s="265"/>
      <c r="CR19" s="265"/>
      <c r="CS19" s="266">
        <v>480</v>
      </c>
      <c r="CT19" s="267"/>
      <c r="CU19" s="267"/>
      <c r="CV19" s="268"/>
      <c r="CW19" s="267"/>
      <c r="CX19" s="269"/>
    </row>
    <row r="20" spans="1:102" ht="12.75" customHeight="1" x14ac:dyDescent="0.2">
      <c r="A20" s="261">
        <v>310007</v>
      </c>
      <c r="B20" s="262"/>
      <c r="C20" s="263"/>
      <c r="D20" s="264" t="s">
        <v>154</v>
      </c>
      <c r="E20" s="265"/>
      <c r="F20" s="265"/>
      <c r="G20" s="265"/>
      <c r="H20" s="265"/>
      <c r="I20" s="265"/>
      <c r="J20" s="265"/>
      <c r="K20" s="265"/>
      <c r="L20" s="266">
        <v>700</v>
      </c>
      <c r="M20" s="267"/>
      <c r="N20" s="267"/>
      <c r="O20" s="268"/>
      <c r="P20" s="267"/>
      <c r="Q20" s="269"/>
      <c r="R20" s="261">
        <v>310066</v>
      </c>
      <c r="S20" s="262"/>
      <c r="T20" s="263"/>
      <c r="U20" s="264" t="s">
        <v>155</v>
      </c>
      <c r="V20" s="265"/>
      <c r="W20" s="265"/>
      <c r="X20" s="265"/>
      <c r="Y20" s="265"/>
      <c r="Z20" s="265"/>
      <c r="AA20" s="265"/>
      <c r="AB20" s="265"/>
      <c r="AC20" s="266">
        <v>200</v>
      </c>
      <c r="AD20" s="267"/>
      <c r="AE20" s="267"/>
      <c r="AF20" s="268"/>
      <c r="AG20" s="267"/>
      <c r="AH20" s="269"/>
      <c r="AI20" s="261">
        <v>311007</v>
      </c>
      <c r="AJ20" s="262"/>
      <c r="AK20" s="263"/>
      <c r="AL20" s="264" t="s">
        <v>156</v>
      </c>
      <c r="AM20" s="265"/>
      <c r="AN20" s="265"/>
      <c r="AO20" s="265"/>
      <c r="AP20" s="265"/>
      <c r="AQ20" s="265"/>
      <c r="AR20" s="265"/>
      <c r="AS20" s="289"/>
      <c r="AT20" s="266">
        <v>630</v>
      </c>
      <c r="AU20" s="267"/>
      <c r="AV20" s="267"/>
      <c r="AW20" s="268"/>
      <c r="AX20" s="267"/>
      <c r="AY20" s="269"/>
      <c r="AZ20" s="261">
        <v>311064</v>
      </c>
      <c r="BA20" s="262"/>
      <c r="BB20" s="263"/>
      <c r="BC20" s="264" t="s">
        <v>157</v>
      </c>
      <c r="BD20" s="265"/>
      <c r="BE20" s="265"/>
      <c r="BF20" s="265"/>
      <c r="BG20" s="265"/>
      <c r="BH20" s="265"/>
      <c r="BI20" s="265"/>
      <c r="BJ20" s="289"/>
      <c r="BK20" s="266">
        <v>350</v>
      </c>
      <c r="BL20" s="267"/>
      <c r="BM20" s="267"/>
      <c r="BN20" s="268"/>
      <c r="BO20" s="267"/>
      <c r="BP20" s="269"/>
      <c r="BQ20" s="295">
        <v>312007</v>
      </c>
      <c r="BR20" s="262"/>
      <c r="BS20" s="263"/>
      <c r="BT20" s="264" t="s">
        <v>158</v>
      </c>
      <c r="BU20" s="265"/>
      <c r="BV20" s="265"/>
      <c r="BW20" s="265"/>
      <c r="BX20" s="265"/>
      <c r="BY20" s="265"/>
      <c r="BZ20" s="265"/>
      <c r="CA20" s="265"/>
      <c r="CB20" s="266">
        <v>760</v>
      </c>
      <c r="CC20" s="267"/>
      <c r="CD20" s="267"/>
      <c r="CE20" s="268"/>
      <c r="CF20" s="267"/>
      <c r="CG20" s="269"/>
      <c r="CH20" s="261">
        <v>312047</v>
      </c>
      <c r="CI20" s="262"/>
      <c r="CJ20" s="263"/>
      <c r="CK20" s="264" t="s">
        <v>159</v>
      </c>
      <c r="CL20" s="265"/>
      <c r="CM20" s="265"/>
      <c r="CN20" s="265"/>
      <c r="CO20" s="265"/>
      <c r="CP20" s="265"/>
      <c r="CQ20" s="265"/>
      <c r="CR20" s="265"/>
      <c r="CS20" s="266">
        <v>565</v>
      </c>
      <c r="CT20" s="267"/>
      <c r="CU20" s="267"/>
      <c r="CV20" s="268"/>
      <c r="CW20" s="267"/>
      <c r="CX20" s="269"/>
    </row>
    <row r="21" spans="1:102" ht="12.75" customHeight="1" x14ac:dyDescent="0.2">
      <c r="A21" s="261">
        <v>310008</v>
      </c>
      <c r="B21" s="262"/>
      <c r="C21" s="263"/>
      <c r="D21" s="264" t="s">
        <v>160</v>
      </c>
      <c r="E21" s="265"/>
      <c r="F21" s="265"/>
      <c r="G21" s="265"/>
      <c r="H21" s="265"/>
      <c r="I21" s="265"/>
      <c r="J21" s="265"/>
      <c r="K21" s="265"/>
      <c r="L21" s="266">
        <v>1950</v>
      </c>
      <c r="M21" s="267"/>
      <c r="N21" s="267"/>
      <c r="O21" s="268"/>
      <c r="P21" s="267"/>
      <c r="Q21" s="269"/>
      <c r="R21" s="261">
        <v>310067</v>
      </c>
      <c r="S21" s="262"/>
      <c r="T21" s="263"/>
      <c r="U21" s="264" t="s">
        <v>161</v>
      </c>
      <c r="V21" s="265"/>
      <c r="W21" s="265"/>
      <c r="X21" s="265"/>
      <c r="Y21" s="265"/>
      <c r="Z21" s="265"/>
      <c r="AA21" s="265"/>
      <c r="AB21" s="265"/>
      <c r="AC21" s="266">
        <v>420</v>
      </c>
      <c r="AD21" s="267"/>
      <c r="AE21" s="267"/>
      <c r="AF21" s="268"/>
      <c r="AG21" s="267"/>
      <c r="AH21" s="269"/>
      <c r="AI21" s="261">
        <v>311008</v>
      </c>
      <c r="AJ21" s="262"/>
      <c r="AK21" s="263"/>
      <c r="AL21" s="264" t="s">
        <v>162</v>
      </c>
      <c r="AM21" s="265"/>
      <c r="AN21" s="265"/>
      <c r="AO21" s="265"/>
      <c r="AP21" s="265"/>
      <c r="AQ21" s="265"/>
      <c r="AR21" s="265"/>
      <c r="AS21" s="289"/>
      <c r="AT21" s="266">
        <v>110</v>
      </c>
      <c r="AU21" s="267"/>
      <c r="AV21" s="267"/>
      <c r="AW21" s="268"/>
      <c r="AX21" s="267"/>
      <c r="AY21" s="269"/>
      <c r="AZ21" s="261">
        <v>311065</v>
      </c>
      <c r="BA21" s="262"/>
      <c r="BB21" s="263"/>
      <c r="BC21" s="264" t="s">
        <v>163</v>
      </c>
      <c r="BD21" s="265"/>
      <c r="BE21" s="265"/>
      <c r="BF21" s="265"/>
      <c r="BG21" s="265"/>
      <c r="BH21" s="265"/>
      <c r="BI21" s="265"/>
      <c r="BJ21" s="289"/>
      <c r="BK21" s="266">
        <v>1000</v>
      </c>
      <c r="BL21" s="267"/>
      <c r="BM21" s="267"/>
      <c r="BN21" s="268"/>
      <c r="BO21" s="267"/>
      <c r="BP21" s="269"/>
      <c r="BQ21" s="295">
        <v>312008</v>
      </c>
      <c r="BR21" s="262"/>
      <c r="BS21" s="263"/>
      <c r="BT21" s="264" t="s">
        <v>164</v>
      </c>
      <c r="BU21" s="265"/>
      <c r="BV21" s="265"/>
      <c r="BW21" s="265"/>
      <c r="BX21" s="265"/>
      <c r="BY21" s="265"/>
      <c r="BZ21" s="265"/>
      <c r="CA21" s="265"/>
      <c r="CB21" s="266">
        <v>300</v>
      </c>
      <c r="CC21" s="267"/>
      <c r="CD21" s="267"/>
      <c r="CE21" s="268"/>
      <c r="CF21" s="267"/>
      <c r="CG21" s="269"/>
      <c r="CH21" s="261">
        <v>312048</v>
      </c>
      <c r="CI21" s="262"/>
      <c r="CJ21" s="263"/>
      <c r="CK21" s="264" t="s">
        <v>165</v>
      </c>
      <c r="CL21" s="265"/>
      <c r="CM21" s="265"/>
      <c r="CN21" s="265"/>
      <c r="CO21" s="265"/>
      <c r="CP21" s="265"/>
      <c r="CQ21" s="265"/>
      <c r="CR21" s="265"/>
      <c r="CS21" s="266">
        <v>330</v>
      </c>
      <c r="CT21" s="267"/>
      <c r="CU21" s="267"/>
      <c r="CV21" s="268"/>
      <c r="CW21" s="267"/>
      <c r="CX21" s="269"/>
    </row>
    <row r="22" spans="1:102" ht="12.75" customHeight="1" x14ac:dyDescent="0.2">
      <c r="A22" s="261">
        <v>310009</v>
      </c>
      <c r="B22" s="262"/>
      <c r="C22" s="263"/>
      <c r="D22" s="264" t="s">
        <v>166</v>
      </c>
      <c r="E22" s="265"/>
      <c r="F22" s="265"/>
      <c r="G22" s="265"/>
      <c r="H22" s="265"/>
      <c r="I22" s="265"/>
      <c r="J22" s="265"/>
      <c r="K22" s="265"/>
      <c r="L22" s="266">
        <v>590</v>
      </c>
      <c r="M22" s="267"/>
      <c r="N22" s="267"/>
      <c r="O22" s="268"/>
      <c r="P22" s="267"/>
      <c r="Q22" s="269"/>
      <c r="R22" s="261">
        <v>310068</v>
      </c>
      <c r="S22" s="262"/>
      <c r="T22" s="263"/>
      <c r="U22" s="264" t="s">
        <v>167</v>
      </c>
      <c r="V22" s="265"/>
      <c r="W22" s="265"/>
      <c r="X22" s="265"/>
      <c r="Y22" s="265"/>
      <c r="Z22" s="265"/>
      <c r="AA22" s="265"/>
      <c r="AB22" s="265"/>
      <c r="AC22" s="266">
        <v>380</v>
      </c>
      <c r="AD22" s="267"/>
      <c r="AE22" s="267"/>
      <c r="AF22" s="268"/>
      <c r="AG22" s="267"/>
      <c r="AH22" s="269"/>
      <c r="AI22" s="261">
        <v>311009</v>
      </c>
      <c r="AJ22" s="262"/>
      <c r="AK22" s="263"/>
      <c r="AL22" s="264" t="s">
        <v>168</v>
      </c>
      <c r="AM22" s="265"/>
      <c r="AN22" s="265"/>
      <c r="AO22" s="265"/>
      <c r="AP22" s="265"/>
      <c r="AQ22" s="265"/>
      <c r="AR22" s="265"/>
      <c r="AS22" s="289"/>
      <c r="AT22" s="266">
        <v>545</v>
      </c>
      <c r="AU22" s="267"/>
      <c r="AV22" s="267"/>
      <c r="AW22" s="268"/>
      <c r="AX22" s="267"/>
      <c r="AY22" s="269"/>
      <c r="AZ22" s="261">
        <v>311066</v>
      </c>
      <c r="BA22" s="262"/>
      <c r="BB22" s="263"/>
      <c r="BC22" s="264" t="s">
        <v>169</v>
      </c>
      <c r="BD22" s="265"/>
      <c r="BE22" s="265"/>
      <c r="BF22" s="265"/>
      <c r="BG22" s="265"/>
      <c r="BH22" s="265"/>
      <c r="BI22" s="265"/>
      <c r="BJ22" s="289"/>
      <c r="BK22" s="266">
        <v>1160</v>
      </c>
      <c r="BL22" s="267"/>
      <c r="BM22" s="267"/>
      <c r="BN22" s="268"/>
      <c r="BO22" s="267"/>
      <c r="BP22" s="269"/>
      <c r="BQ22" s="295">
        <v>312009</v>
      </c>
      <c r="BR22" s="262"/>
      <c r="BS22" s="263"/>
      <c r="BT22" s="264" t="s">
        <v>170</v>
      </c>
      <c r="BU22" s="265"/>
      <c r="BV22" s="265"/>
      <c r="BW22" s="265"/>
      <c r="BX22" s="265"/>
      <c r="BY22" s="265"/>
      <c r="BZ22" s="265"/>
      <c r="CA22" s="265"/>
      <c r="CB22" s="266">
        <v>630</v>
      </c>
      <c r="CC22" s="267"/>
      <c r="CD22" s="267"/>
      <c r="CE22" s="268"/>
      <c r="CF22" s="267"/>
      <c r="CG22" s="269"/>
      <c r="CH22" s="261">
        <v>312049</v>
      </c>
      <c r="CI22" s="262"/>
      <c r="CJ22" s="263"/>
      <c r="CK22" s="264" t="s">
        <v>171</v>
      </c>
      <c r="CL22" s="265"/>
      <c r="CM22" s="265"/>
      <c r="CN22" s="265"/>
      <c r="CO22" s="265"/>
      <c r="CP22" s="265"/>
      <c r="CQ22" s="265"/>
      <c r="CR22" s="265"/>
      <c r="CS22" s="266">
        <v>430</v>
      </c>
      <c r="CT22" s="267"/>
      <c r="CU22" s="267"/>
      <c r="CV22" s="268"/>
      <c r="CW22" s="267"/>
      <c r="CX22" s="269"/>
    </row>
    <row r="23" spans="1:102" ht="12.75" customHeight="1" x14ac:dyDescent="0.2">
      <c r="A23" s="341" t="s">
        <v>172</v>
      </c>
      <c r="B23" s="342"/>
      <c r="C23" s="342"/>
      <c r="D23" s="342"/>
      <c r="E23" s="342"/>
      <c r="F23" s="342"/>
      <c r="G23" s="342"/>
      <c r="H23" s="342"/>
      <c r="I23" s="342"/>
      <c r="J23" s="342"/>
      <c r="K23" s="342"/>
      <c r="L23" s="344">
        <f>SUM(町田①!L14:L22)</f>
        <v>5970</v>
      </c>
      <c r="M23" s="345"/>
      <c r="N23" s="346"/>
      <c r="O23" s="347" t="str">
        <f>IF(COUNTA(町田①!O14:O22)=0,"",SUMIF(町田①!O14:O22,"●",町田①!L14:L22)+SUM(町田①!O14:O22))</f>
        <v/>
      </c>
      <c r="P23" s="345"/>
      <c r="Q23" s="346"/>
      <c r="R23" s="261">
        <v>310069</v>
      </c>
      <c r="S23" s="262"/>
      <c r="T23" s="263"/>
      <c r="U23" s="264" t="s">
        <v>173</v>
      </c>
      <c r="V23" s="265"/>
      <c r="W23" s="265"/>
      <c r="X23" s="265"/>
      <c r="Y23" s="265"/>
      <c r="Z23" s="265"/>
      <c r="AA23" s="265"/>
      <c r="AB23" s="265"/>
      <c r="AC23" s="266">
        <v>270</v>
      </c>
      <c r="AD23" s="267"/>
      <c r="AE23" s="267"/>
      <c r="AF23" s="268"/>
      <c r="AG23" s="267"/>
      <c r="AH23" s="269"/>
      <c r="AI23" s="341" t="s">
        <v>174</v>
      </c>
      <c r="AJ23" s="342"/>
      <c r="AK23" s="342"/>
      <c r="AL23" s="342"/>
      <c r="AM23" s="342"/>
      <c r="AN23" s="342"/>
      <c r="AO23" s="342"/>
      <c r="AP23" s="342"/>
      <c r="AQ23" s="342"/>
      <c r="AR23" s="342"/>
      <c r="AS23" s="343"/>
      <c r="AT23" s="344">
        <f>SUM(AT14:AV22)</f>
        <v>5145</v>
      </c>
      <c r="AU23" s="345"/>
      <c r="AV23" s="346"/>
      <c r="AW23" s="347" t="str">
        <f>IF(COUNTA(AW14:AW22)=0,"",SUMIF(AW14:AW22,"●",AT14:AT22)+SUM(AW14:AW22))</f>
        <v/>
      </c>
      <c r="AX23" s="345"/>
      <c r="AY23" s="346"/>
      <c r="AZ23" s="261">
        <v>311067</v>
      </c>
      <c r="BA23" s="262"/>
      <c r="BB23" s="263"/>
      <c r="BC23" s="264" t="s">
        <v>175</v>
      </c>
      <c r="BD23" s="265"/>
      <c r="BE23" s="265"/>
      <c r="BF23" s="265"/>
      <c r="BG23" s="265"/>
      <c r="BH23" s="265"/>
      <c r="BI23" s="265"/>
      <c r="BJ23" s="289"/>
      <c r="BK23" s="266">
        <v>1040</v>
      </c>
      <c r="BL23" s="267"/>
      <c r="BM23" s="267"/>
      <c r="BN23" s="268"/>
      <c r="BO23" s="267"/>
      <c r="BP23" s="269"/>
      <c r="BQ23" s="341" t="s">
        <v>176</v>
      </c>
      <c r="BR23" s="342"/>
      <c r="BS23" s="342"/>
      <c r="BT23" s="342"/>
      <c r="BU23" s="342"/>
      <c r="BV23" s="342"/>
      <c r="BW23" s="342"/>
      <c r="BX23" s="342"/>
      <c r="BY23" s="342"/>
      <c r="BZ23" s="342"/>
      <c r="CA23" s="342"/>
      <c r="CB23" s="344">
        <f>SUM(CB14:CB22)</f>
        <v>3601</v>
      </c>
      <c r="CC23" s="345"/>
      <c r="CD23" s="346"/>
      <c r="CE23" s="347" t="str">
        <f>IF(COUNTA(CE14:CE22)=0,"",SUMIF(CE14:CE22,"●",CB14:CB22)+SUM(CE14:CE22))</f>
        <v/>
      </c>
      <c r="CF23" s="345"/>
      <c r="CG23" s="346"/>
      <c r="CH23" s="261">
        <v>312050</v>
      </c>
      <c r="CI23" s="262"/>
      <c r="CJ23" s="263"/>
      <c r="CK23" s="264" t="s">
        <v>177</v>
      </c>
      <c r="CL23" s="265"/>
      <c r="CM23" s="265"/>
      <c r="CN23" s="265"/>
      <c r="CO23" s="265"/>
      <c r="CP23" s="265"/>
      <c r="CQ23" s="265"/>
      <c r="CR23" s="265"/>
      <c r="CS23" s="266">
        <v>400</v>
      </c>
      <c r="CT23" s="267"/>
      <c r="CU23" s="267"/>
      <c r="CV23" s="268"/>
      <c r="CW23" s="267"/>
      <c r="CX23" s="269"/>
    </row>
    <row r="24" spans="1:102" ht="12.75" customHeight="1" x14ac:dyDescent="0.2">
      <c r="A24" s="261">
        <v>310010</v>
      </c>
      <c r="B24" s="262"/>
      <c r="C24" s="263"/>
      <c r="D24" s="264" t="s">
        <v>178</v>
      </c>
      <c r="E24" s="265"/>
      <c r="F24" s="265"/>
      <c r="G24" s="265"/>
      <c r="H24" s="265"/>
      <c r="I24" s="265"/>
      <c r="J24" s="265"/>
      <c r="K24" s="265"/>
      <c r="L24" s="266">
        <v>870</v>
      </c>
      <c r="M24" s="267"/>
      <c r="N24" s="267"/>
      <c r="O24" s="268"/>
      <c r="P24" s="267"/>
      <c r="Q24" s="269"/>
      <c r="R24" s="261">
        <v>310070</v>
      </c>
      <c r="S24" s="262"/>
      <c r="T24" s="263"/>
      <c r="U24" s="264" t="s">
        <v>179</v>
      </c>
      <c r="V24" s="265"/>
      <c r="W24" s="265"/>
      <c r="X24" s="265"/>
      <c r="Y24" s="265"/>
      <c r="Z24" s="265"/>
      <c r="AA24" s="265"/>
      <c r="AB24" s="265"/>
      <c r="AC24" s="266">
        <v>310</v>
      </c>
      <c r="AD24" s="267"/>
      <c r="AE24" s="267"/>
      <c r="AF24" s="268"/>
      <c r="AG24" s="267"/>
      <c r="AH24" s="269"/>
      <c r="AI24" s="261">
        <v>311010</v>
      </c>
      <c r="AJ24" s="262"/>
      <c r="AK24" s="263"/>
      <c r="AL24" s="264" t="s">
        <v>1147</v>
      </c>
      <c r="AM24" s="265"/>
      <c r="AN24" s="265"/>
      <c r="AO24" s="265"/>
      <c r="AP24" s="265"/>
      <c r="AQ24" s="265"/>
      <c r="AR24" s="265"/>
      <c r="AS24" s="289"/>
      <c r="AT24" s="266">
        <v>400</v>
      </c>
      <c r="AU24" s="267"/>
      <c r="AV24" s="267"/>
      <c r="AW24" s="268"/>
      <c r="AX24" s="267"/>
      <c r="AY24" s="269"/>
      <c r="AZ24" s="261">
        <v>311068</v>
      </c>
      <c r="BA24" s="262"/>
      <c r="BB24" s="263"/>
      <c r="BC24" s="264" t="s">
        <v>180</v>
      </c>
      <c r="BD24" s="265"/>
      <c r="BE24" s="265"/>
      <c r="BF24" s="265"/>
      <c r="BG24" s="265"/>
      <c r="BH24" s="265"/>
      <c r="BI24" s="265"/>
      <c r="BJ24" s="289"/>
      <c r="BK24" s="266">
        <v>830</v>
      </c>
      <c r="BL24" s="267"/>
      <c r="BM24" s="267"/>
      <c r="BN24" s="268"/>
      <c r="BO24" s="267"/>
      <c r="BP24" s="269"/>
      <c r="BQ24" s="261">
        <v>312010</v>
      </c>
      <c r="BR24" s="262"/>
      <c r="BS24" s="263"/>
      <c r="BT24" s="264" t="s">
        <v>181</v>
      </c>
      <c r="BU24" s="265"/>
      <c r="BV24" s="265"/>
      <c r="BW24" s="265"/>
      <c r="BX24" s="265"/>
      <c r="BY24" s="265"/>
      <c r="BZ24" s="265"/>
      <c r="CA24" s="289"/>
      <c r="CB24" s="266">
        <v>330</v>
      </c>
      <c r="CC24" s="267"/>
      <c r="CD24" s="267"/>
      <c r="CE24" s="268"/>
      <c r="CF24" s="267"/>
      <c r="CG24" s="269"/>
      <c r="CH24" s="261">
        <v>312051</v>
      </c>
      <c r="CI24" s="262"/>
      <c r="CJ24" s="263"/>
      <c r="CK24" s="264" t="s">
        <v>182</v>
      </c>
      <c r="CL24" s="265"/>
      <c r="CM24" s="265"/>
      <c r="CN24" s="265"/>
      <c r="CO24" s="265"/>
      <c r="CP24" s="265"/>
      <c r="CQ24" s="265"/>
      <c r="CR24" s="265"/>
      <c r="CS24" s="266">
        <v>410</v>
      </c>
      <c r="CT24" s="267"/>
      <c r="CU24" s="267"/>
      <c r="CV24" s="268"/>
      <c r="CW24" s="267"/>
      <c r="CX24" s="269"/>
    </row>
    <row r="25" spans="1:102" ht="12.75" customHeight="1" x14ac:dyDescent="0.2">
      <c r="A25" s="261">
        <v>310011</v>
      </c>
      <c r="B25" s="262"/>
      <c r="C25" s="263"/>
      <c r="D25" s="264" t="s">
        <v>183</v>
      </c>
      <c r="E25" s="265"/>
      <c r="F25" s="265"/>
      <c r="G25" s="265"/>
      <c r="H25" s="265"/>
      <c r="I25" s="265"/>
      <c r="J25" s="265"/>
      <c r="K25" s="265"/>
      <c r="L25" s="266">
        <v>500</v>
      </c>
      <c r="M25" s="267"/>
      <c r="N25" s="267"/>
      <c r="O25" s="268"/>
      <c r="P25" s="267"/>
      <c r="Q25" s="269"/>
      <c r="R25" s="261">
        <v>310071</v>
      </c>
      <c r="S25" s="262"/>
      <c r="T25" s="263"/>
      <c r="U25" s="264" t="s">
        <v>184</v>
      </c>
      <c r="V25" s="265"/>
      <c r="W25" s="265"/>
      <c r="X25" s="265"/>
      <c r="Y25" s="265"/>
      <c r="Z25" s="265"/>
      <c r="AA25" s="265"/>
      <c r="AB25" s="265"/>
      <c r="AC25" s="266">
        <v>370</v>
      </c>
      <c r="AD25" s="267"/>
      <c r="AE25" s="267"/>
      <c r="AF25" s="268"/>
      <c r="AG25" s="267"/>
      <c r="AH25" s="269"/>
      <c r="AI25" s="261">
        <v>311072</v>
      </c>
      <c r="AJ25" s="262"/>
      <c r="AK25" s="263"/>
      <c r="AL25" s="264" t="s">
        <v>1148</v>
      </c>
      <c r="AM25" s="265"/>
      <c r="AN25" s="265"/>
      <c r="AO25" s="265"/>
      <c r="AP25" s="265"/>
      <c r="AQ25" s="265"/>
      <c r="AR25" s="265"/>
      <c r="AS25" s="289"/>
      <c r="AT25" s="266">
        <v>630</v>
      </c>
      <c r="AU25" s="267"/>
      <c r="AV25" s="267"/>
      <c r="AW25" s="268"/>
      <c r="AX25" s="267"/>
      <c r="AY25" s="269"/>
      <c r="AZ25" s="261">
        <v>311069</v>
      </c>
      <c r="BA25" s="262"/>
      <c r="BB25" s="263"/>
      <c r="BC25" s="264" t="s">
        <v>186</v>
      </c>
      <c r="BD25" s="265"/>
      <c r="BE25" s="265"/>
      <c r="BF25" s="265"/>
      <c r="BG25" s="265"/>
      <c r="BH25" s="265"/>
      <c r="BI25" s="265"/>
      <c r="BJ25" s="289"/>
      <c r="BK25" s="266">
        <v>920</v>
      </c>
      <c r="BL25" s="267"/>
      <c r="BM25" s="267"/>
      <c r="BN25" s="268"/>
      <c r="BO25" s="267"/>
      <c r="BP25" s="269"/>
      <c r="BQ25" s="261">
        <v>312011</v>
      </c>
      <c r="BR25" s="262"/>
      <c r="BS25" s="263"/>
      <c r="BT25" s="264" t="s">
        <v>187</v>
      </c>
      <c r="BU25" s="265"/>
      <c r="BV25" s="265"/>
      <c r="BW25" s="265"/>
      <c r="BX25" s="265"/>
      <c r="BY25" s="265"/>
      <c r="BZ25" s="265"/>
      <c r="CA25" s="289"/>
      <c r="CB25" s="266">
        <v>550</v>
      </c>
      <c r="CC25" s="267"/>
      <c r="CD25" s="267"/>
      <c r="CE25" s="268"/>
      <c r="CF25" s="267"/>
      <c r="CG25" s="269"/>
      <c r="CH25" s="261">
        <v>312052</v>
      </c>
      <c r="CI25" s="262"/>
      <c r="CJ25" s="263"/>
      <c r="CK25" s="264" t="s">
        <v>188</v>
      </c>
      <c r="CL25" s="265"/>
      <c r="CM25" s="265"/>
      <c r="CN25" s="265"/>
      <c r="CO25" s="265"/>
      <c r="CP25" s="265"/>
      <c r="CQ25" s="265"/>
      <c r="CR25" s="265"/>
      <c r="CS25" s="266">
        <v>350</v>
      </c>
      <c r="CT25" s="267"/>
      <c r="CU25" s="267"/>
      <c r="CV25" s="268"/>
      <c r="CW25" s="267"/>
      <c r="CX25" s="269"/>
    </row>
    <row r="26" spans="1:102" ht="12.75" customHeight="1" x14ac:dyDescent="0.2">
      <c r="A26" s="261">
        <v>310012</v>
      </c>
      <c r="B26" s="262"/>
      <c r="C26" s="263"/>
      <c r="D26" s="264" t="s">
        <v>189</v>
      </c>
      <c r="E26" s="265"/>
      <c r="F26" s="265"/>
      <c r="G26" s="265"/>
      <c r="H26" s="265"/>
      <c r="I26" s="265"/>
      <c r="J26" s="265"/>
      <c r="K26" s="265"/>
      <c r="L26" s="266">
        <v>1160</v>
      </c>
      <c r="M26" s="267"/>
      <c r="N26" s="267"/>
      <c r="O26" s="268"/>
      <c r="P26" s="267"/>
      <c r="Q26" s="269"/>
      <c r="R26" s="261">
        <v>310072</v>
      </c>
      <c r="S26" s="262"/>
      <c r="T26" s="263"/>
      <c r="U26" s="264" t="s">
        <v>190</v>
      </c>
      <c r="V26" s="265"/>
      <c r="W26" s="265"/>
      <c r="X26" s="265"/>
      <c r="Y26" s="265"/>
      <c r="Z26" s="265"/>
      <c r="AA26" s="265"/>
      <c r="AB26" s="265"/>
      <c r="AC26" s="266">
        <v>460</v>
      </c>
      <c r="AD26" s="267"/>
      <c r="AE26" s="267"/>
      <c r="AF26" s="268"/>
      <c r="AG26" s="267"/>
      <c r="AH26" s="269"/>
      <c r="AI26" s="261">
        <v>311011</v>
      </c>
      <c r="AJ26" s="262"/>
      <c r="AK26" s="263"/>
      <c r="AL26" s="264" t="s">
        <v>185</v>
      </c>
      <c r="AM26" s="265"/>
      <c r="AN26" s="265"/>
      <c r="AO26" s="265"/>
      <c r="AP26" s="265"/>
      <c r="AQ26" s="265"/>
      <c r="AR26" s="265"/>
      <c r="AS26" s="289"/>
      <c r="AT26" s="266">
        <v>45</v>
      </c>
      <c r="AU26" s="267"/>
      <c r="AV26" s="267"/>
      <c r="AW26" s="268"/>
      <c r="AX26" s="267"/>
      <c r="AY26" s="269"/>
      <c r="AZ26" s="261">
        <v>311070</v>
      </c>
      <c r="BA26" s="262"/>
      <c r="BB26" s="263"/>
      <c r="BC26" s="264" t="s">
        <v>192</v>
      </c>
      <c r="BD26" s="265"/>
      <c r="BE26" s="265"/>
      <c r="BF26" s="265"/>
      <c r="BG26" s="265"/>
      <c r="BH26" s="265"/>
      <c r="BI26" s="265"/>
      <c r="BJ26" s="289"/>
      <c r="BK26" s="266">
        <v>500</v>
      </c>
      <c r="BL26" s="267"/>
      <c r="BM26" s="267"/>
      <c r="BN26" s="268"/>
      <c r="BO26" s="267"/>
      <c r="BP26" s="269"/>
      <c r="BQ26" s="261">
        <v>312012</v>
      </c>
      <c r="BR26" s="262"/>
      <c r="BS26" s="263"/>
      <c r="BT26" s="264" t="s">
        <v>193</v>
      </c>
      <c r="BU26" s="265"/>
      <c r="BV26" s="265"/>
      <c r="BW26" s="265"/>
      <c r="BX26" s="265"/>
      <c r="BY26" s="265"/>
      <c r="BZ26" s="265"/>
      <c r="CA26" s="289"/>
      <c r="CB26" s="266">
        <v>240</v>
      </c>
      <c r="CC26" s="267"/>
      <c r="CD26" s="267"/>
      <c r="CE26" s="268"/>
      <c r="CF26" s="267"/>
      <c r="CG26" s="269"/>
      <c r="CH26" s="261">
        <v>312053</v>
      </c>
      <c r="CI26" s="262"/>
      <c r="CJ26" s="263"/>
      <c r="CK26" s="264" t="s">
        <v>194</v>
      </c>
      <c r="CL26" s="265"/>
      <c r="CM26" s="265"/>
      <c r="CN26" s="265"/>
      <c r="CO26" s="265"/>
      <c r="CP26" s="265"/>
      <c r="CQ26" s="265"/>
      <c r="CR26" s="265"/>
      <c r="CS26" s="266">
        <v>650</v>
      </c>
      <c r="CT26" s="267"/>
      <c r="CU26" s="267"/>
      <c r="CV26" s="268"/>
      <c r="CW26" s="267"/>
      <c r="CX26" s="269"/>
    </row>
    <row r="27" spans="1:102" ht="12.75" customHeight="1" x14ac:dyDescent="0.2">
      <c r="A27" s="261">
        <v>310013</v>
      </c>
      <c r="B27" s="262"/>
      <c r="C27" s="263"/>
      <c r="D27" s="264" t="s">
        <v>195</v>
      </c>
      <c r="E27" s="265"/>
      <c r="F27" s="265"/>
      <c r="G27" s="265"/>
      <c r="H27" s="265"/>
      <c r="I27" s="265"/>
      <c r="J27" s="265"/>
      <c r="K27" s="265"/>
      <c r="L27" s="266">
        <v>730</v>
      </c>
      <c r="M27" s="267"/>
      <c r="N27" s="267"/>
      <c r="O27" s="268"/>
      <c r="P27" s="267"/>
      <c r="Q27" s="269"/>
      <c r="R27" s="261">
        <v>310073</v>
      </c>
      <c r="S27" s="262"/>
      <c r="T27" s="263"/>
      <c r="U27" s="264" t="s">
        <v>196</v>
      </c>
      <c r="V27" s="265"/>
      <c r="W27" s="265"/>
      <c r="X27" s="265"/>
      <c r="Y27" s="265"/>
      <c r="Z27" s="265"/>
      <c r="AA27" s="265"/>
      <c r="AB27" s="265"/>
      <c r="AC27" s="266">
        <v>480</v>
      </c>
      <c r="AD27" s="267"/>
      <c r="AE27" s="267"/>
      <c r="AF27" s="268"/>
      <c r="AG27" s="267"/>
      <c r="AH27" s="269"/>
      <c r="AI27" s="261">
        <v>311012</v>
      </c>
      <c r="AJ27" s="262"/>
      <c r="AK27" s="263"/>
      <c r="AL27" s="264" t="s">
        <v>191</v>
      </c>
      <c r="AM27" s="265"/>
      <c r="AN27" s="265"/>
      <c r="AO27" s="265"/>
      <c r="AP27" s="265"/>
      <c r="AQ27" s="265"/>
      <c r="AR27" s="265"/>
      <c r="AS27" s="289"/>
      <c r="AT27" s="266">
        <v>410</v>
      </c>
      <c r="AU27" s="267"/>
      <c r="AV27" s="267"/>
      <c r="AW27" s="268"/>
      <c r="AX27" s="267"/>
      <c r="AY27" s="269"/>
      <c r="AZ27" s="261">
        <v>311071</v>
      </c>
      <c r="BA27" s="262"/>
      <c r="BB27" s="263"/>
      <c r="BC27" s="264" t="s">
        <v>198</v>
      </c>
      <c r="BD27" s="265"/>
      <c r="BE27" s="265"/>
      <c r="BF27" s="265"/>
      <c r="BG27" s="265"/>
      <c r="BH27" s="265"/>
      <c r="BI27" s="265"/>
      <c r="BJ27" s="289"/>
      <c r="BK27" s="266">
        <v>30</v>
      </c>
      <c r="BL27" s="267"/>
      <c r="BM27" s="267"/>
      <c r="BN27" s="268"/>
      <c r="BO27" s="267"/>
      <c r="BP27" s="269"/>
      <c r="BQ27" s="261">
        <v>312013</v>
      </c>
      <c r="BR27" s="262"/>
      <c r="BS27" s="263"/>
      <c r="BT27" s="264" t="s">
        <v>199</v>
      </c>
      <c r="BU27" s="265"/>
      <c r="BV27" s="265"/>
      <c r="BW27" s="265"/>
      <c r="BX27" s="265"/>
      <c r="BY27" s="265"/>
      <c r="BZ27" s="265"/>
      <c r="CA27" s="289"/>
      <c r="CB27" s="266">
        <v>410</v>
      </c>
      <c r="CC27" s="267"/>
      <c r="CD27" s="267"/>
      <c r="CE27" s="268"/>
      <c r="CF27" s="267"/>
      <c r="CG27" s="269"/>
      <c r="CH27" s="261">
        <v>312054</v>
      </c>
      <c r="CI27" s="262"/>
      <c r="CJ27" s="263"/>
      <c r="CK27" s="264" t="s">
        <v>200</v>
      </c>
      <c r="CL27" s="265"/>
      <c r="CM27" s="265"/>
      <c r="CN27" s="265"/>
      <c r="CO27" s="265"/>
      <c r="CP27" s="265"/>
      <c r="CQ27" s="265"/>
      <c r="CR27" s="265"/>
      <c r="CS27" s="266">
        <v>569</v>
      </c>
      <c r="CT27" s="267"/>
      <c r="CU27" s="267"/>
      <c r="CV27" s="268"/>
      <c r="CW27" s="267"/>
      <c r="CX27" s="269"/>
    </row>
    <row r="28" spans="1:102" ht="12.75" customHeight="1" x14ac:dyDescent="0.2">
      <c r="A28" s="261">
        <v>310014</v>
      </c>
      <c r="B28" s="262"/>
      <c r="C28" s="263"/>
      <c r="D28" s="264" t="s">
        <v>201</v>
      </c>
      <c r="E28" s="265"/>
      <c r="F28" s="265"/>
      <c r="G28" s="265"/>
      <c r="H28" s="265"/>
      <c r="I28" s="265"/>
      <c r="J28" s="265"/>
      <c r="K28" s="265"/>
      <c r="L28" s="266">
        <v>550</v>
      </c>
      <c r="M28" s="267"/>
      <c r="N28" s="267"/>
      <c r="O28" s="268"/>
      <c r="P28" s="267"/>
      <c r="Q28" s="269"/>
      <c r="R28" s="341" t="s">
        <v>69</v>
      </c>
      <c r="S28" s="342"/>
      <c r="T28" s="342"/>
      <c r="U28" s="342"/>
      <c r="V28" s="342"/>
      <c r="W28" s="342"/>
      <c r="X28" s="342"/>
      <c r="Y28" s="342"/>
      <c r="Z28" s="342"/>
      <c r="AA28" s="342"/>
      <c r="AB28" s="342"/>
      <c r="AC28" s="344">
        <f>SUM(AC19:AC27)</f>
        <v>3090</v>
      </c>
      <c r="AD28" s="345"/>
      <c r="AE28" s="346"/>
      <c r="AF28" s="347" t="str">
        <f>IF(COUNTA(AF19:AF27)=0,"",SUMIF(AF19:AF27,"●",AC19:AC27)+SUM(AF19:AF27))</f>
        <v/>
      </c>
      <c r="AG28" s="345"/>
      <c r="AH28" s="346"/>
      <c r="AI28" s="261">
        <v>311013</v>
      </c>
      <c r="AJ28" s="262"/>
      <c r="AK28" s="263"/>
      <c r="AL28" s="264" t="s">
        <v>197</v>
      </c>
      <c r="AM28" s="265"/>
      <c r="AN28" s="265"/>
      <c r="AO28" s="265"/>
      <c r="AP28" s="265"/>
      <c r="AQ28" s="265"/>
      <c r="AR28" s="265"/>
      <c r="AS28" s="289"/>
      <c r="AT28" s="266">
        <v>346</v>
      </c>
      <c r="AU28" s="267"/>
      <c r="AV28" s="267"/>
      <c r="AW28" s="268"/>
      <c r="AX28" s="267"/>
      <c r="AY28" s="269"/>
      <c r="AZ28" s="261">
        <v>311073</v>
      </c>
      <c r="BA28" s="262"/>
      <c r="BB28" s="263"/>
      <c r="BC28" s="264" t="s">
        <v>208</v>
      </c>
      <c r="BD28" s="265"/>
      <c r="BE28" s="265"/>
      <c r="BF28" s="265"/>
      <c r="BG28" s="265"/>
      <c r="BH28" s="265"/>
      <c r="BI28" s="265"/>
      <c r="BJ28" s="289"/>
      <c r="BK28" s="266">
        <v>480</v>
      </c>
      <c r="BL28" s="267"/>
      <c r="BM28" s="267"/>
      <c r="BN28" s="268"/>
      <c r="BO28" s="267"/>
      <c r="BP28" s="269"/>
      <c r="BQ28" s="261">
        <v>312014</v>
      </c>
      <c r="BR28" s="262"/>
      <c r="BS28" s="263"/>
      <c r="BT28" s="264" t="s">
        <v>203</v>
      </c>
      <c r="BU28" s="265"/>
      <c r="BV28" s="265"/>
      <c r="BW28" s="265"/>
      <c r="BX28" s="265"/>
      <c r="BY28" s="265"/>
      <c r="BZ28" s="265"/>
      <c r="CA28" s="289"/>
      <c r="CB28" s="266">
        <v>700</v>
      </c>
      <c r="CC28" s="267"/>
      <c r="CD28" s="267"/>
      <c r="CE28" s="268"/>
      <c r="CF28" s="267"/>
      <c r="CG28" s="269"/>
      <c r="CH28" s="261">
        <v>312055</v>
      </c>
      <c r="CI28" s="262"/>
      <c r="CJ28" s="263"/>
      <c r="CK28" s="264" t="s">
        <v>204</v>
      </c>
      <c r="CL28" s="265"/>
      <c r="CM28" s="265"/>
      <c r="CN28" s="265"/>
      <c r="CO28" s="265"/>
      <c r="CP28" s="265"/>
      <c r="CQ28" s="265"/>
      <c r="CR28" s="265"/>
      <c r="CS28" s="266">
        <v>420</v>
      </c>
      <c r="CT28" s="267"/>
      <c r="CU28" s="267"/>
      <c r="CV28" s="268"/>
      <c r="CW28" s="267"/>
      <c r="CX28" s="269"/>
    </row>
    <row r="29" spans="1:102" ht="12.75" customHeight="1" x14ac:dyDescent="0.2">
      <c r="A29" s="261">
        <v>310015</v>
      </c>
      <c r="B29" s="262"/>
      <c r="C29" s="263"/>
      <c r="D29" s="264" t="s">
        <v>205</v>
      </c>
      <c r="E29" s="265"/>
      <c r="F29" s="265"/>
      <c r="G29" s="265"/>
      <c r="H29" s="265"/>
      <c r="I29" s="265"/>
      <c r="J29" s="265"/>
      <c r="K29" s="265"/>
      <c r="L29" s="266">
        <v>520</v>
      </c>
      <c r="M29" s="267"/>
      <c r="N29" s="267"/>
      <c r="O29" s="268"/>
      <c r="P29" s="267"/>
      <c r="Q29" s="269"/>
      <c r="R29" s="261">
        <v>310074</v>
      </c>
      <c r="S29" s="262"/>
      <c r="T29" s="263"/>
      <c r="U29" s="264" t="s">
        <v>206</v>
      </c>
      <c r="V29" s="265"/>
      <c r="W29" s="265"/>
      <c r="X29" s="265"/>
      <c r="Y29" s="265"/>
      <c r="Z29" s="265"/>
      <c r="AA29" s="265"/>
      <c r="AB29" s="265"/>
      <c r="AC29" s="266">
        <v>357</v>
      </c>
      <c r="AD29" s="267"/>
      <c r="AE29" s="267"/>
      <c r="AF29" s="268"/>
      <c r="AG29" s="267"/>
      <c r="AH29" s="269"/>
      <c r="AI29" s="261">
        <v>311014</v>
      </c>
      <c r="AJ29" s="262"/>
      <c r="AK29" s="263"/>
      <c r="AL29" s="264" t="s">
        <v>202</v>
      </c>
      <c r="AM29" s="265"/>
      <c r="AN29" s="265"/>
      <c r="AO29" s="265"/>
      <c r="AP29" s="265"/>
      <c r="AQ29" s="265"/>
      <c r="AR29" s="265"/>
      <c r="AS29" s="289"/>
      <c r="AT29" s="266">
        <v>570</v>
      </c>
      <c r="AU29" s="267"/>
      <c r="AV29" s="267"/>
      <c r="AW29" s="268"/>
      <c r="AX29" s="267"/>
      <c r="AY29" s="269"/>
      <c r="AZ29" s="261">
        <v>311074</v>
      </c>
      <c r="BA29" s="262"/>
      <c r="BB29" s="263"/>
      <c r="BC29" s="264" t="s">
        <v>214</v>
      </c>
      <c r="BD29" s="265"/>
      <c r="BE29" s="265"/>
      <c r="BF29" s="265"/>
      <c r="BG29" s="265"/>
      <c r="BH29" s="265"/>
      <c r="BI29" s="265"/>
      <c r="BJ29" s="289"/>
      <c r="BK29" s="266">
        <v>500</v>
      </c>
      <c r="BL29" s="267"/>
      <c r="BM29" s="267"/>
      <c r="BN29" s="268"/>
      <c r="BO29" s="267"/>
      <c r="BP29" s="269"/>
      <c r="BQ29" s="261">
        <v>312015</v>
      </c>
      <c r="BR29" s="262"/>
      <c r="BS29" s="263"/>
      <c r="BT29" s="264" t="s">
        <v>209</v>
      </c>
      <c r="BU29" s="265"/>
      <c r="BV29" s="265"/>
      <c r="BW29" s="265"/>
      <c r="BX29" s="265"/>
      <c r="BY29" s="265"/>
      <c r="BZ29" s="265"/>
      <c r="CA29" s="289"/>
      <c r="CB29" s="266">
        <v>580</v>
      </c>
      <c r="CC29" s="267"/>
      <c r="CD29" s="267"/>
      <c r="CE29" s="268"/>
      <c r="CF29" s="267"/>
      <c r="CG29" s="269"/>
      <c r="CH29" s="261">
        <v>312056</v>
      </c>
      <c r="CI29" s="262"/>
      <c r="CJ29" s="263"/>
      <c r="CK29" s="264" t="s">
        <v>210</v>
      </c>
      <c r="CL29" s="265"/>
      <c r="CM29" s="265"/>
      <c r="CN29" s="265"/>
      <c r="CO29" s="265"/>
      <c r="CP29" s="265"/>
      <c r="CQ29" s="265"/>
      <c r="CR29" s="265"/>
      <c r="CS29" s="266">
        <v>181</v>
      </c>
      <c r="CT29" s="267"/>
      <c r="CU29" s="267"/>
      <c r="CV29" s="268"/>
      <c r="CW29" s="267"/>
      <c r="CX29" s="269"/>
    </row>
    <row r="30" spans="1:102" ht="12.75" customHeight="1" x14ac:dyDescent="0.2">
      <c r="A30" s="261">
        <v>310016</v>
      </c>
      <c r="B30" s="262"/>
      <c r="C30" s="263"/>
      <c r="D30" s="264" t="s">
        <v>211</v>
      </c>
      <c r="E30" s="265"/>
      <c r="F30" s="265"/>
      <c r="G30" s="265"/>
      <c r="H30" s="265"/>
      <c r="I30" s="265"/>
      <c r="J30" s="265"/>
      <c r="K30" s="265"/>
      <c r="L30" s="266">
        <v>70</v>
      </c>
      <c r="M30" s="267"/>
      <c r="N30" s="267"/>
      <c r="O30" s="268"/>
      <c r="P30" s="267"/>
      <c r="Q30" s="269"/>
      <c r="R30" s="261">
        <v>310075</v>
      </c>
      <c r="S30" s="262"/>
      <c r="T30" s="263"/>
      <c r="U30" s="264" t="s">
        <v>212</v>
      </c>
      <c r="V30" s="265"/>
      <c r="W30" s="265"/>
      <c r="X30" s="265"/>
      <c r="Y30" s="265"/>
      <c r="Z30" s="265"/>
      <c r="AA30" s="265"/>
      <c r="AB30" s="265"/>
      <c r="AC30" s="266">
        <v>420</v>
      </c>
      <c r="AD30" s="267"/>
      <c r="AE30" s="267"/>
      <c r="AF30" s="268"/>
      <c r="AG30" s="267"/>
      <c r="AH30" s="269"/>
      <c r="AI30" s="261">
        <v>311015</v>
      </c>
      <c r="AJ30" s="262"/>
      <c r="AK30" s="263"/>
      <c r="AL30" s="264" t="s">
        <v>207</v>
      </c>
      <c r="AM30" s="265"/>
      <c r="AN30" s="265"/>
      <c r="AO30" s="265"/>
      <c r="AP30" s="265"/>
      <c r="AQ30" s="265"/>
      <c r="AR30" s="265"/>
      <c r="AS30" s="289"/>
      <c r="AT30" s="266">
        <v>420</v>
      </c>
      <c r="AU30" s="267"/>
      <c r="AV30" s="267"/>
      <c r="AW30" s="268"/>
      <c r="AX30" s="267"/>
      <c r="AY30" s="269"/>
      <c r="AZ30" s="394" t="s">
        <v>220</v>
      </c>
      <c r="BA30" s="342"/>
      <c r="BB30" s="342"/>
      <c r="BC30" s="342"/>
      <c r="BD30" s="342"/>
      <c r="BE30" s="342"/>
      <c r="BF30" s="342"/>
      <c r="BG30" s="342"/>
      <c r="BH30" s="342"/>
      <c r="BI30" s="342"/>
      <c r="BJ30" s="343"/>
      <c r="BK30" s="344">
        <f>SUM(BK19:BM29)</f>
        <v>6827</v>
      </c>
      <c r="BL30" s="345"/>
      <c r="BM30" s="346"/>
      <c r="BN30" s="347" t="str">
        <f>IF(COUNTA(BN19:BN29)=0,"",SUMIF(BN19:BN29,"●",BK19:BK29)+SUM(BN19:BN29))</f>
        <v/>
      </c>
      <c r="BO30" s="345"/>
      <c r="BP30" s="346"/>
      <c r="BQ30" s="261">
        <v>312016</v>
      </c>
      <c r="BR30" s="262"/>
      <c r="BS30" s="263"/>
      <c r="BT30" s="264" t="s">
        <v>215</v>
      </c>
      <c r="BU30" s="265"/>
      <c r="BV30" s="265"/>
      <c r="BW30" s="265"/>
      <c r="BX30" s="265"/>
      <c r="BY30" s="265"/>
      <c r="BZ30" s="265"/>
      <c r="CA30" s="289"/>
      <c r="CB30" s="266">
        <v>350</v>
      </c>
      <c r="CC30" s="267"/>
      <c r="CD30" s="267"/>
      <c r="CE30" s="268"/>
      <c r="CF30" s="267"/>
      <c r="CG30" s="269"/>
      <c r="CH30" s="341" t="s">
        <v>216</v>
      </c>
      <c r="CI30" s="342"/>
      <c r="CJ30" s="342"/>
      <c r="CK30" s="342"/>
      <c r="CL30" s="342"/>
      <c r="CM30" s="342"/>
      <c r="CN30" s="342"/>
      <c r="CO30" s="342"/>
      <c r="CP30" s="342"/>
      <c r="CQ30" s="342"/>
      <c r="CR30" s="342"/>
      <c r="CS30" s="344">
        <f>SUM(CS14:CS29)</f>
        <v>7655</v>
      </c>
      <c r="CT30" s="345"/>
      <c r="CU30" s="346"/>
      <c r="CV30" s="347" t="str">
        <f>IF(COUNTA(CV14:CV29)=0,"",SUMIF(CV14:CV29,"●",CS14:CS29)+SUM(CV14:CV29))</f>
        <v/>
      </c>
      <c r="CW30" s="345"/>
      <c r="CX30" s="346"/>
    </row>
    <row r="31" spans="1:102" ht="12.75" customHeight="1" x14ac:dyDescent="0.2">
      <c r="A31" s="261">
        <v>310017</v>
      </c>
      <c r="B31" s="262"/>
      <c r="C31" s="263"/>
      <c r="D31" s="264" t="s">
        <v>217</v>
      </c>
      <c r="E31" s="265"/>
      <c r="F31" s="265"/>
      <c r="G31" s="265"/>
      <c r="H31" s="265"/>
      <c r="I31" s="265"/>
      <c r="J31" s="265"/>
      <c r="K31" s="265"/>
      <c r="L31" s="266">
        <v>460</v>
      </c>
      <c r="M31" s="267"/>
      <c r="N31" s="267"/>
      <c r="O31" s="268"/>
      <c r="P31" s="267"/>
      <c r="Q31" s="269"/>
      <c r="R31" s="261">
        <v>310076</v>
      </c>
      <c r="S31" s="262"/>
      <c r="T31" s="263"/>
      <c r="U31" s="264" t="s">
        <v>218</v>
      </c>
      <c r="V31" s="265"/>
      <c r="W31" s="265"/>
      <c r="X31" s="265"/>
      <c r="Y31" s="265"/>
      <c r="Z31" s="265"/>
      <c r="AA31" s="265"/>
      <c r="AB31" s="265"/>
      <c r="AC31" s="266">
        <v>700</v>
      </c>
      <c r="AD31" s="267"/>
      <c r="AE31" s="267"/>
      <c r="AF31" s="268"/>
      <c r="AG31" s="267"/>
      <c r="AH31" s="269"/>
      <c r="AI31" s="261">
        <v>311016</v>
      </c>
      <c r="AJ31" s="262"/>
      <c r="AK31" s="263"/>
      <c r="AL31" s="264" t="s">
        <v>213</v>
      </c>
      <c r="AM31" s="265"/>
      <c r="AN31" s="265"/>
      <c r="AO31" s="265"/>
      <c r="AP31" s="265"/>
      <c r="AQ31" s="265"/>
      <c r="AR31" s="265"/>
      <c r="AS31" s="289"/>
      <c r="AT31" s="266">
        <v>260</v>
      </c>
      <c r="AU31" s="267"/>
      <c r="AV31" s="267"/>
      <c r="AW31" s="268"/>
      <c r="AX31" s="267"/>
      <c r="AY31" s="269"/>
      <c r="AZ31" s="370">
        <v>311075</v>
      </c>
      <c r="BA31" s="371"/>
      <c r="BB31" s="372"/>
      <c r="BC31" s="387" t="s">
        <v>225</v>
      </c>
      <c r="BD31" s="388"/>
      <c r="BE31" s="388"/>
      <c r="BF31" s="388"/>
      <c r="BG31" s="388"/>
      <c r="BH31" s="388"/>
      <c r="BI31" s="388"/>
      <c r="BJ31" s="389"/>
      <c r="BK31" s="390">
        <v>750</v>
      </c>
      <c r="BL31" s="391"/>
      <c r="BM31" s="391"/>
      <c r="BN31" s="392"/>
      <c r="BO31" s="391"/>
      <c r="BP31" s="393"/>
      <c r="BQ31" s="261">
        <v>312017</v>
      </c>
      <c r="BR31" s="262"/>
      <c r="BS31" s="263"/>
      <c r="BT31" s="264" t="s">
        <v>221</v>
      </c>
      <c r="BU31" s="265"/>
      <c r="BV31" s="265"/>
      <c r="BW31" s="265"/>
      <c r="BX31" s="265"/>
      <c r="BY31" s="265"/>
      <c r="BZ31" s="265"/>
      <c r="CA31" s="289"/>
      <c r="CB31" s="266">
        <v>115</v>
      </c>
      <c r="CC31" s="267"/>
      <c r="CD31" s="267"/>
      <c r="CE31" s="268"/>
      <c r="CF31" s="267"/>
      <c r="CG31" s="269"/>
      <c r="CH31" s="261">
        <v>312057</v>
      </c>
      <c r="CI31" s="262"/>
      <c r="CJ31" s="263"/>
      <c r="CK31" s="264" t="s">
        <v>222</v>
      </c>
      <c r="CL31" s="265"/>
      <c r="CM31" s="265"/>
      <c r="CN31" s="265"/>
      <c r="CO31" s="265"/>
      <c r="CP31" s="265"/>
      <c r="CQ31" s="265"/>
      <c r="CR31" s="265"/>
      <c r="CS31" s="266">
        <v>395</v>
      </c>
      <c r="CT31" s="267"/>
      <c r="CU31" s="267"/>
      <c r="CV31" s="268"/>
      <c r="CW31" s="267"/>
      <c r="CX31" s="269"/>
    </row>
    <row r="32" spans="1:102" ht="12.75" customHeight="1" x14ac:dyDescent="0.2">
      <c r="A32" s="261">
        <v>310018</v>
      </c>
      <c r="B32" s="262"/>
      <c r="C32" s="263"/>
      <c r="D32" s="264" t="s">
        <v>223</v>
      </c>
      <c r="E32" s="265"/>
      <c r="F32" s="265"/>
      <c r="G32" s="265"/>
      <c r="H32" s="265"/>
      <c r="I32" s="265"/>
      <c r="J32" s="265"/>
      <c r="K32" s="265"/>
      <c r="L32" s="266">
        <v>280</v>
      </c>
      <c r="M32" s="267"/>
      <c r="N32" s="267"/>
      <c r="O32" s="268"/>
      <c r="P32" s="267"/>
      <c r="Q32" s="269"/>
      <c r="R32" s="261">
        <v>310077</v>
      </c>
      <c r="S32" s="262"/>
      <c r="T32" s="263"/>
      <c r="U32" s="264" t="s">
        <v>224</v>
      </c>
      <c r="V32" s="265"/>
      <c r="W32" s="265"/>
      <c r="X32" s="265"/>
      <c r="Y32" s="265"/>
      <c r="Z32" s="265"/>
      <c r="AA32" s="265"/>
      <c r="AB32" s="265"/>
      <c r="AC32" s="266">
        <v>310</v>
      </c>
      <c r="AD32" s="267"/>
      <c r="AE32" s="267"/>
      <c r="AF32" s="268"/>
      <c r="AG32" s="267"/>
      <c r="AH32" s="269"/>
      <c r="AI32" s="261">
        <v>311017</v>
      </c>
      <c r="AJ32" s="262"/>
      <c r="AK32" s="263"/>
      <c r="AL32" s="264" t="s">
        <v>219</v>
      </c>
      <c r="AM32" s="265"/>
      <c r="AN32" s="265"/>
      <c r="AO32" s="265"/>
      <c r="AP32" s="265"/>
      <c r="AQ32" s="265"/>
      <c r="AR32" s="265"/>
      <c r="AS32" s="289"/>
      <c r="AT32" s="266">
        <v>500</v>
      </c>
      <c r="AU32" s="267"/>
      <c r="AV32" s="267"/>
      <c r="AW32" s="268"/>
      <c r="AX32" s="267"/>
      <c r="AY32" s="269"/>
      <c r="AZ32" s="370">
        <v>311076</v>
      </c>
      <c r="BA32" s="371"/>
      <c r="BB32" s="372"/>
      <c r="BC32" s="264" t="s">
        <v>231</v>
      </c>
      <c r="BD32" s="265"/>
      <c r="BE32" s="265"/>
      <c r="BF32" s="265"/>
      <c r="BG32" s="265"/>
      <c r="BH32" s="265"/>
      <c r="BI32" s="265"/>
      <c r="BJ32" s="289"/>
      <c r="BK32" s="266">
        <v>340</v>
      </c>
      <c r="BL32" s="267"/>
      <c r="BM32" s="267"/>
      <c r="BN32" s="268"/>
      <c r="BO32" s="267"/>
      <c r="BP32" s="269"/>
      <c r="BQ32" s="261">
        <v>312018</v>
      </c>
      <c r="BR32" s="262"/>
      <c r="BS32" s="263"/>
      <c r="BT32" s="264" t="s">
        <v>226</v>
      </c>
      <c r="BU32" s="265"/>
      <c r="BV32" s="265"/>
      <c r="BW32" s="265"/>
      <c r="BX32" s="265"/>
      <c r="BY32" s="265"/>
      <c r="BZ32" s="265"/>
      <c r="CA32" s="289"/>
      <c r="CB32" s="266">
        <v>200</v>
      </c>
      <c r="CC32" s="267"/>
      <c r="CD32" s="267"/>
      <c r="CE32" s="268"/>
      <c r="CF32" s="267"/>
      <c r="CG32" s="269"/>
      <c r="CH32" s="261">
        <v>312058</v>
      </c>
      <c r="CI32" s="262"/>
      <c r="CJ32" s="263"/>
      <c r="CK32" s="264" t="s">
        <v>227</v>
      </c>
      <c r="CL32" s="265"/>
      <c r="CM32" s="265"/>
      <c r="CN32" s="265"/>
      <c r="CO32" s="265"/>
      <c r="CP32" s="265"/>
      <c r="CQ32" s="265"/>
      <c r="CR32" s="265"/>
      <c r="CS32" s="266">
        <v>80</v>
      </c>
      <c r="CT32" s="267"/>
      <c r="CU32" s="267"/>
      <c r="CV32" s="268"/>
      <c r="CW32" s="267"/>
      <c r="CX32" s="269"/>
    </row>
    <row r="33" spans="1:102" ht="12.75" customHeight="1" x14ac:dyDescent="0.2">
      <c r="A33" s="341" t="s">
        <v>228</v>
      </c>
      <c r="B33" s="342"/>
      <c r="C33" s="342"/>
      <c r="D33" s="342"/>
      <c r="E33" s="342"/>
      <c r="F33" s="342"/>
      <c r="G33" s="342"/>
      <c r="H33" s="342"/>
      <c r="I33" s="342"/>
      <c r="J33" s="342"/>
      <c r="K33" s="342"/>
      <c r="L33" s="344">
        <f>SUM(L24:L32)</f>
        <v>5140</v>
      </c>
      <c r="M33" s="345"/>
      <c r="N33" s="346"/>
      <c r="O33" s="347" t="str">
        <f>IF(COUNTA(O24:O32)=0,"",SUMIF(O24:O32,"●",L24:L32)+SUM(O24:O32))</f>
        <v/>
      </c>
      <c r="P33" s="345"/>
      <c r="Q33" s="346"/>
      <c r="R33" s="261">
        <v>310078</v>
      </c>
      <c r="S33" s="262"/>
      <c r="T33" s="263"/>
      <c r="U33" s="264" t="s">
        <v>229</v>
      </c>
      <c r="V33" s="265"/>
      <c r="W33" s="265"/>
      <c r="X33" s="265"/>
      <c r="Y33" s="265"/>
      <c r="Z33" s="265"/>
      <c r="AA33" s="265"/>
      <c r="AB33" s="265"/>
      <c r="AC33" s="266">
        <v>170</v>
      </c>
      <c r="AD33" s="267"/>
      <c r="AE33" s="267"/>
      <c r="AF33" s="268"/>
      <c r="AG33" s="267"/>
      <c r="AH33" s="269"/>
      <c r="AI33" s="261">
        <v>311018</v>
      </c>
      <c r="AJ33" s="262"/>
      <c r="AK33" s="263"/>
      <c r="AL33" s="264" t="s">
        <v>1175</v>
      </c>
      <c r="AM33" s="265"/>
      <c r="AN33" s="265"/>
      <c r="AO33" s="265"/>
      <c r="AP33" s="265"/>
      <c r="AQ33" s="265"/>
      <c r="AR33" s="265"/>
      <c r="AS33" s="289"/>
      <c r="AT33" s="266">
        <v>100</v>
      </c>
      <c r="AU33" s="267"/>
      <c r="AV33" s="267"/>
      <c r="AW33" s="268"/>
      <c r="AX33" s="267"/>
      <c r="AY33" s="269"/>
      <c r="AZ33" s="370">
        <v>311077</v>
      </c>
      <c r="BA33" s="371"/>
      <c r="BB33" s="372"/>
      <c r="BC33" s="264" t="s">
        <v>236</v>
      </c>
      <c r="BD33" s="265"/>
      <c r="BE33" s="265"/>
      <c r="BF33" s="265"/>
      <c r="BG33" s="265"/>
      <c r="BH33" s="265"/>
      <c r="BI33" s="265"/>
      <c r="BJ33" s="289"/>
      <c r="BK33" s="266">
        <v>480</v>
      </c>
      <c r="BL33" s="267"/>
      <c r="BM33" s="267"/>
      <c r="BN33" s="268"/>
      <c r="BO33" s="267"/>
      <c r="BP33" s="269"/>
      <c r="BQ33" s="261">
        <v>312019</v>
      </c>
      <c r="BR33" s="262"/>
      <c r="BS33" s="263"/>
      <c r="BT33" s="264" t="s">
        <v>232</v>
      </c>
      <c r="BU33" s="265"/>
      <c r="BV33" s="265"/>
      <c r="BW33" s="265"/>
      <c r="BX33" s="265"/>
      <c r="BY33" s="265"/>
      <c r="BZ33" s="265"/>
      <c r="CA33" s="289"/>
      <c r="CB33" s="266">
        <v>490</v>
      </c>
      <c r="CC33" s="267"/>
      <c r="CD33" s="267"/>
      <c r="CE33" s="268"/>
      <c r="CF33" s="267"/>
      <c r="CG33" s="269"/>
      <c r="CH33" s="261">
        <v>312059</v>
      </c>
      <c r="CI33" s="262"/>
      <c r="CJ33" s="263"/>
      <c r="CK33" s="264" t="s">
        <v>233</v>
      </c>
      <c r="CL33" s="265"/>
      <c r="CM33" s="265"/>
      <c r="CN33" s="265"/>
      <c r="CO33" s="265"/>
      <c r="CP33" s="265"/>
      <c r="CQ33" s="265"/>
      <c r="CR33" s="265"/>
      <c r="CS33" s="266">
        <v>450</v>
      </c>
      <c r="CT33" s="267"/>
      <c r="CU33" s="267"/>
      <c r="CV33" s="268"/>
      <c r="CW33" s="267"/>
      <c r="CX33" s="269"/>
    </row>
    <row r="34" spans="1:102" ht="12.75" customHeight="1" x14ac:dyDescent="0.2">
      <c r="A34" s="261">
        <v>310019</v>
      </c>
      <c r="B34" s="262"/>
      <c r="C34" s="263"/>
      <c r="D34" s="264" t="s">
        <v>1172</v>
      </c>
      <c r="E34" s="265"/>
      <c r="F34" s="265"/>
      <c r="G34" s="265"/>
      <c r="H34" s="265"/>
      <c r="I34" s="265"/>
      <c r="J34" s="265"/>
      <c r="K34" s="265"/>
      <c r="L34" s="266">
        <v>750</v>
      </c>
      <c r="M34" s="267"/>
      <c r="N34" s="267"/>
      <c r="O34" s="268"/>
      <c r="P34" s="267"/>
      <c r="Q34" s="269"/>
      <c r="R34" s="261">
        <v>310079</v>
      </c>
      <c r="S34" s="262"/>
      <c r="T34" s="263"/>
      <c r="U34" s="264" t="s">
        <v>234</v>
      </c>
      <c r="V34" s="265"/>
      <c r="W34" s="265"/>
      <c r="X34" s="265"/>
      <c r="Y34" s="265"/>
      <c r="Z34" s="265"/>
      <c r="AA34" s="265"/>
      <c r="AB34" s="265"/>
      <c r="AC34" s="266">
        <v>700</v>
      </c>
      <c r="AD34" s="267"/>
      <c r="AE34" s="267"/>
      <c r="AF34" s="268"/>
      <c r="AG34" s="267"/>
      <c r="AH34" s="269"/>
      <c r="AI34" s="261">
        <v>311019</v>
      </c>
      <c r="AJ34" s="262"/>
      <c r="AK34" s="263"/>
      <c r="AL34" s="264" t="s">
        <v>230</v>
      </c>
      <c r="AM34" s="265"/>
      <c r="AN34" s="265"/>
      <c r="AO34" s="265"/>
      <c r="AP34" s="265"/>
      <c r="AQ34" s="265"/>
      <c r="AR34" s="265"/>
      <c r="AS34" s="289"/>
      <c r="AT34" s="266">
        <v>90</v>
      </c>
      <c r="AU34" s="267"/>
      <c r="AV34" s="267"/>
      <c r="AW34" s="268"/>
      <c r="AX34" s="267"/>
      <c r="AY34" s="269"/>
      <c r="AZ34" s="370">
        <v>311078</v>
      </c>
      <c r="BA34" s="371"/>
      <c r="BB34" s="372"/>
      <c r="BC34" s="264" t="s">
        <v>242</v>
      </c>
      <c r="BD34" s="265"/>
      <c r="BE34" s="265"/>
      <c r="BF34" s="265"/>
      <c r="BG34" s="265"/>
      <c r="BH34" s="265"/>
      <c r="BI34" s="265"/>
      <c r="BJ34" s="289"/>
      <c r="BK34" s="266">
        <v>2197</v>
      </c>
      <c r="BL34" s="267"/>
      <c r="BM34" s="267"/>
      <c r="BN34" s="268"/>
      <c r="BO34" s="267"/>
      <c r="BP34" s="269"/>
      <c r="BQ34" s="261">
        <v>312020</v>
      </c>
      <c r="BR34" s="262"/>
      <c r="BS34" s="263"/>
      <c r="BT34" s="264" t="s">
        <v>237</v>
      </c>
      <c r="BU34" s="265"/>
      <c r="BV34" s="265"/>
      <c r="BW34" s="265"/>
      <c r="BX34" s="265"/>
      <c r="BY34" s="265"/>
      <c r="BZ34" s="265"/>
      <c r="CA34" s="289"/>
      <c r="CB34" s="266">
        <v>470</v>
      </c>
      <c r="CC34" s="267"/>
      <c r="CD34" s="267"/>
      <c r="CE34" s="268"/>
      <c r="CF34" s="267"/>
      <c r="CG34" s="269"/>
      <c r="CH34" s="261">
        <v>312060</v>
      </c>
      <c r="CI34" s="262"/>
      <c r="CJ34" s="263"/>
      <c r="CK34" s="264" t="s">
        <v>238</v>
      </c>
      <c r="CL34" s="265"/>
      <c r="CM34" s="265"/>
      <c r="CN34" s="265"/>
      <c r="CO34" s="265"/>
      <c r="CP34" s="265"/>
      <c r="CQ34" s="265"/>
      <c r="CR34" s="265"/>
      <c r="CS34" s="266">
        <v>330</v>
      </c>
      <c r="CT34" s="267"/>
      <c r="CU34" s="267"/>
      <c r="CV34" s="268"/>
      <c r="CW34" s="267"/>
      <c r="CX34" s="269"/>
    </row>
    <row r="35" spans="1:102" ht="12.75" customHeight="1" x14ac:dyDescent="0.2">
      <c r="A35" s="261">
        <v>310020</v>
      </c>
      <c r="B35" s="262"/>
      <c r="C35" s="263"/>
      <c r="D35" s="264" t="s">
        <v>239</v>
      </c>
      <c r="E35" s="265"/>
      <c r="F35" s="265"/>
      <c r="G35" s="265"/>
      <c r="H35" s="265"/>
      <c r="I35" s="265"/>
      <c r="J35" s="265"/>
      <c r="K35" s="265"/>
      <c r="L35" s="266">
        <v>450</v>
      </c>
      <c r="M35" s="267"/>
      <c r="N35" s="267"/>
      <c r="O35" s="268"/>
      <c r="P35" s="267"/>
      <c r="Q35" s="269"/>
      <c r="R35" s="367" t="s">
        <v>240</v>
      </c>
      <c r="S35" s="368"/>
      <c r="T35" s="368"/>
      <c r="U35" s="368"/>
      <c r="V35" s="368"/>
      <c r="W35" s="368"/>
      <c r="X35" s="368"/>
      <c r="Y35" s="368"/>
      <c r="Z35" s="368"/>
      <c r="AA35" s="368"/>
      <c r="AB35" s="368"/>
      <c r="AC35" s="363">
        <f>SUM(AC29:AE34)</f>
        <v>2657</v>
      </c>
      <c r="AD35" s="364"/>
      <c r="AE35" s="365"/>
      <c r="AF35" s="366" t="str">
        <f>IF(COUNTA(AF29:AF34)=0,"",SUMIF(AF29:AF34,"●",AC29:AC34)+SUM(AF29:AF34))</f>
        <v/>
      </c>
      <c r="AG35" s="364"/>
      <c r="AH35" s="365"/>
      <c r="AI35" s="261">
        <v>311020</v>
      </c>
      <c r="AJ35" s="262"/>
      <c r="AK35" s="263"/>
      <c r="AL35" s="264" t="s">
        <v>235</v>
      </c>
      <c r="AM35" s="265"/>
      <c r="AN35" s="265"/>
      <c r="AO35" s="265"/>
      <c r="AP35" s="265"/>
      <c r="AQ35" s="265"/>
      <c r="AR35" s="265"/>
      <c r="AS35" s="289"/>
      <c r="AT35" s="266">
        <v>970</v>
      </c>
      <c r="AU35" s="267"/>
      <c r="AV35" s="267"/>
      <c r="AW35" s="268"/>
      <c r="AX35" s="267"/>
      <c r="AY35" s="269"/>
      <c r="AZ35" s="370">
        <v>311079</v>
      </c>
      <c r="BA35" s="371"/>
      <c r="BB35" s="372"/>
      <c r="BC35" s="264" t="s">
        <v>248</v>
      </c>
      <c r="BD35" s="265"/>
      <c r="BE35" s="265"/>
      <c r="BF35" s="265"/>
      <c r="BG35" s="265"/>
      <c r="BH35" s="265"/>
      <c r="BI35" s="265"/>
      <c r="BJ35" s="289"/>
      <c r="BK35" s="266">
        <v>460</v>
      </c>
      <c r="BL35" s="267"/>
      <c r="BM35" s="267"/>
      <c r="BN35" s="268"/>
      <c r="BO35" s="267"/>
      <c r="BP35" s="269"/>
      <c r="BQ35" s="261">
        <v>312021</v>
      </c>
      <c r="BR35" s="262"/>
      <c r="BS35" s="263"/>
      <c r="BT35" s="264" t="s">
        <v>243</v>
      </c>
      <c r="BU35" s="265"/>
      <c r="BV35" s="265"/>
      <c r="BW35" s="265"/>
      <c r="BX35" s="265"/>
      <c r="BY35" s="265"/>
      <c r="BZ35" s="265"/>
      <c r="CA35" s="289"/>
      <c r="CB35" s="266">
        <v>350</v>
      </c>
      <c r="CC35" s="267"/>
      <c r="CD35" s="267"/>
      <c r="CE35" s="268"/>
      <c r="CF35" s="267"/>
      <c r="CG35" s="269"/>
      <c r="CH35" s="261">
        <v>312061</v>
      </c>
      <c r="CI35" s="262"/>
      <c r="CJ35" s="263"/>
      <c r="CK35" s="264" t="s">
        <v>244</v>
      </c>
      <c r="CL35" s="265"/>
      <c r="CM35" s="265"/>
      <c r="CN35" s="265"/>
      <c r="CO35" s="265"/>
      <c r="CP35" s="265"/>
      <c r="CQ35" s="265"/>
      <c r="CR35" s="265"/>
      <c r="CS35" s="266">
        <v>600</v>
      </c>
      <c r="CT35" s="267"/>
      <c r="CU35" s="267"/>
      <c r="CV35" s="268"/>
      <c r="CW35" s="267"/>
      <c r="CX35" s="269"/>
    </row>
    <row r="36" spans="1:102" ht="12.75" customHeight="1" x14ac:dyDescent="0.2">
      <c r="A36" s="261">
        <v>310021</v>
      </c>
      <c r="B36" s="262"/>
      <c r="C36" s="263"/>
      <c r="D36" s="264" t="s">
        <v>245</v>
      </c>
      <c r="E36" s="265"/>
      <c r="F36" s="265"/>
      <c r="G36" s="265"/>
      <c r="H36" s="265"/>
      <c r="I36" s="265"/>
      <c r="J36" s="265"/>
      <c r="K36" s="265"/>
      <c r="L36" s="266">
        <v>1000</v>
      </c>
      <c r="M36" s="267"/>
      <c r="N36" s="267"/>
      <c r="O36" s="268"/>
      <c r="P36" s="267"/>
      <c r="Q36" s="269"/>
      <c r="R36" s="261">
        <v>310080</v>
      </c>
      <c r="S36" s="262"/>
      <c r="T36" s="263"/>
      <c r="U36" s="264" t="s">
        <v>246</v>
      </c>
      <c r="V36" s="265"/>
      <c r="W36" s="265"/>
      <c r="X36" s="265"/>
      <c r="Y36" s="265"/>
      <c r="Z36" s="265"/>
      <c r="AA36" s="265"/>
      <c r="AB36" s="265"/>
      <c r="AC36" s="266">
        <v>260</v>
      </c>
      <c r="AD36" s="267"/>
      <c r="AE36" s="267"/>
      <c r="AF36" s="268"/>
      <c r="AG36" s="267"/>
      <c r="AH36" s="269"/>
      <c r="AI36" s="261">
        <v>311021</v>
      </c>
      <c r="AJ36" s="262"/>
      <c r="AK36" s="263"/>
      <c r="AL36" s="264" t="s">
        <v>241</v>
      </c>
      <c r="AM36" s="265"/>
      <c r="AN36" s="265"/>
      <c r="AO36" s="265"/>
      <c r="AP36" s="265"/>
      <c r="AQ36" s="265"/>
      <c r="AR36" s="265"/>
      <c r="AS36" s="289"/>
      <c r="AT36" s="266">
        <v>350</v>
      </c>
      <c r="AU36" s="267"/>
      <c r="AV36" s="267"/>
      <c r="AW36" s="268"/>
      <c r="AX36" s="267"/>
      <c r="AY36" s="269"/>
      <c r="AZ36" s="370">
        <v>311080</v>
      </c>
      <c r="BA36" s="371"/>
      <c r="BB36" s="372"/>
      <c r="BC36" s="264" t="s">
        <v>254</v>
      </c>
      <c r="BD36" s="265"/>
      <c r="BE36" s="265"/>
      <c r="BF36" s="265"/>
      <c r="BG36" s="265"/>
      <c r="BH36" s="265"/>
      <c r="BI36" s="265"/>
      <c r="BJ36" s="289"/>
      <c r="BK36" s="266">
        <v>32</v>
      </c>
      <c r="BL36" s="267"/>
      <c r="BM36" s="267"/>
      <c r="BN36" s="268"/>
      <c r="BO36" s="267"/>
      <c r="BP36" s="269"/>
      <c r="BQ36" s="341" t="s">
        <v>249</v>
      </c>
      <c r="BR36" s="342"/>
      <c r="BS36" s="342"/>
      <c r="BT36" s="342"/>
      <c r="BU36" s="342"/>
      <c r="BV36" s="342"/>
      <c r="BW36" s="342"/>
      <c r="BX36" s="342"/>
      <c r="BY36" s="342"/>
      <c r="BZ36" s="342"/>
      <c r="CA36" s="343"/>
      <c r="CB36" s="344">
        <f>SUM(CB24:CB35)</f>
        <v>4785</v>
      </c>
      <c r="CC36" s="345"/>
      <c r="CD36" s="346"/>
      <c r="CE36" s="347" t="str">
        <f>IF(COUNTA(CE24:CE35)=0,"",SUMIF(CE24:CE35,"●",CB24:CB35)+SUM(CE24:CE35))</f>
        <v/>
      </c>
      <c r="CF36" s="345"/>
      <c r="CG36" s="346"/>
      <c r="CH36" s="261">
        <v>312062</v>
      </c>
      <c r="CI36" s="262"/>
      <c r="CJ36" s="263"/>
      <c r="CK36" s="264" t="s">
        <v>250</v>
      </c>
      <c r="CL36" s="265"/>
      <c r="CM36" s="265"/>
      <c r="CN36" s="265"/>
      <c r="CO36" s="265"/>
      <c r="CP36" s="265"/>
      <c r="CQ36" s="265"/>
      <c r="CR36" s="265"/>
      <c r="CS36" s="266">
        <v>150</v>
      </c>
      <c r="CT36" s="267"/>
      <c r="CU36" s="267"/>
      <c r="CV36" s="268"/>
      <c r="CW36" s="267"/>
      <c r="CX36" s="269"/>
    </row>
    <row r="37" spans="1:102" ht="12.75" customHeight="1" x14ac:dyDescent="0.2">
      <c r="A37" s="261">
        <v>310022</v>
      </c>
      <c r="B37" s="262"/>
      <c r="C37" s="263"/>
      <c r="D37" s="264" t="s">
        <v>251</v>
      </c>
      <c r="E37" s="265"/>
      <c r="F37" s="265"/>
      <c r="G37" s="265"/>
      <c r="H37" s="265"/>
      <c r="I37" s="265"/>
      <c r="J37" s="265"/>
      <c r="K37" s="265"/>
      <c r="L37" s="266">
        <v>450</v>
      </c>
      <c r="M37" s="267"/>
      <c r="N37" s="267"/>
      <c r="O37" s="268"/>
      <c r="P37" s="267"/>
      <c r="Q37" s="269"/>
      <c r="R37" s="261">
        <v>310081</v>
      </c>
      <c r="S37" s="262"/>
      <c r="T37" s="263"/>
      <c r="U37" s="264" t="s">
        <v>252</v>
      </c>
      <c r="V37" s="265"/>
      <c r="W37" s="265"/>
      <c r="X37" s="265"/>
      <c r="Y37" s="265"/>
      <c r="Z37" s="265"/>
      <c r="AA37" s="265"/>
      <c r="AB37" s="265"/>
      <c r="AC37" s="266">
        <v>280</v>
      </c>
      <c r="AD37" s="267"/>
      <c r="AE37" s="267"/>
      <c r="AF37" s="268"/>
      <c r="AG37" s="267"/>
      <c r="AH37" s="269"/>
      <c r="AI37" s="261">
        <v>311022</v>
      </c>
      <c r="AJ37" s="262"/>
      <c r="AK37" s="263"/>
      <c r="AL37" s="264" t="s">
        <v>247</v>
      </c>
      <c r="AM37" s="265"/>
      <c r="AN37" s="265"/>
      <c r="AO37" s="265"/>
      <c r="AP37" s="265"/>
      <c r="AQ37" s="265"/>
      <c r="AR37" s="265"/>
      <c r="AS37" s="289"/>
      <c r="AT37" s="266">
        <v>750</v>
      </c>
      <c r="AU37" s="267"/>
      <c r="AV37" s="267"/>
      <c r="AW37" s="268"/>
      <c r="AX37" s="267"/>
      <c r="AY37" s="269"/>
      <c r="AZ37" s="370">
        <v>311081</v>
      </c>
      <c r="BA37" s="371"/>
      <c r="BB37" s="372"/>
      <c r="BC37" s="264" t="s">
        <v>260</v>
      </c>
      <c r="BD37" s="265"/>
      <c r="BE37" s="265"/>
      <c r="BF37" s="265"/>
      <c r="BG37" s="265"/>
      <c r="BH37" s="265"/>
      <c r="BI37" s="265"/>
      <c r="BJ37" s="289"/>
      <c r="BK37" s="266">
        <v>270</v>
      </c>
      <c r="BL37" s="267"/>
      <c r="BM37" s="267"/>
      <c r="BN37" s="268"/>
      <c r="BO37" s="267"/>
      <c r="BP37" s="269"/>
      <c r="BQ37" s="261">
        <v>312022</v>
      </c>
      <c r="BR37" s="262"/>
      <c r="BS37" s="263"/>
      <c r="BT37" s="264" t="s">
        <v>255</v>
      </c>
      <c r="BU37" s="265"/>
      <c r="BV37" s="265"/>
      <c r="BW37" s="265"/>
      <c r="BX37" s="265"/>
      <c r="BY37" s="265"/>
      <c r="BZ37" s="265"/>
      <c r="CA37" s="289"/>
      <c r="CB37" s="266">
        <v>350</v>
      </c>
      <c r="CC37" s="267"/>
      <c r="CD37" s="267"/>
      <c r="CE37" s="268"/>
      <c r="CF37" s="267"/>
      <c r="CG37" s="269"/>
      <c r="CH37" s="261">
        <v>312063</v>
      </c>
      <c r="CI37" s="262"/>
      <c r="CJ37" s="263"/>
      <c r="CK37" s="264" t="s">
        <v>256</v>
      </c>
      <c r="CL37" s="265"/>
      <c r="CM37" s="265"/>
      <c r="CN37" s="265"/>
      <c r="CO37" s="265"/>
      <c r="CP37" s="265"/>
      <c r="CQ37" s="265"/>
      <c r="CR37" s="265"/>
      <c r="CS37" s="266">
        <v>81</v>
      </c>
      <c r="CT37" s="267"/>
      <c r="CU37" s="267"/>
      <c r="CV37" s="268"/>
      <c r="CW37" s="267"/>
      <c r="CX37" s="269"/>
    </row>
    <row r="38" spans="1:102" ht="12.75" customHeight="1" x14ac:dyDescent="0.2">
      <c r="A38" s="261">
        <v>310023</v>
      </c>
      <c r="B38" s="262"/>
      <c r="C38" s="263"/>
      <c r="D38" s="264" t="s">
        <v>257</v>
      </c>
      <c r="E38" s="265"/>
      <c r="F38" s="265"/>
      <c r="G38" s="265"/>
      <c r="H38" s="265"/>
      <c r="I38" s="265"/>
      <c r="J38" s="265"/>
      <c r="K38" s="265"/>
      <c r="L38" s="266">
        <v>700</v>
      </c>
      <c r="M38" s="267"/>
      <c r="N38" s="267"/>
      <c r="O38" s="268"/>
      <c r="P38" s="267"/>
      <c r="Q38" s="269"/>
      <c r="R38" s="261">
        <v>310082</v>
      </c>
      <c r="S38" s="262"/>
      <c r="T38" s="263"/>
      <c r="U38" s="264" t="s">
        <v>258</v>
      </c>
      <c r="V38" s="265"/>
      <c r="W38" s="265"/>
      <c r="X38" s="265"/>
      <c r="Y38" s="265"/>
      <c r="Z38" s="265"/>
      <c r="AA38" s="265"/>
      <c r="AB38" s="265"/>
      <c r="AC38" s="266">
        <v>180</v>
      </c>
      <c r="AD38" s="267"/>
      <c r="AE38" s="267"/>
      <c r="AF38" s="268"/>
      <c r="AG38" s="267"/>
      <c r="AH38" s="269"/>
      <c r="AI38" s="261">
        <v>311023</v>
      </c>
      <c r="AJ38" s="262"/>
      <c r="AK38" s="263"/>
      <c r="AL38" s="264" t="s">
        <v>253</v>
      </c>
      <c r="AM38" s="265"/>
      <c r="AN38" s="265"/>
      <c r="AO38" s="265"/>
      <c r="AP38" s="265"/>
      <c r="AQ38" s="265"/>
      <c r="AR38" s="265"/>
      <c r="AS38" s="289"/>
      <c r="AT38" s="266">
        <v>980</v>
      </c>
      <c r="AU38" s="267"/>
      <c r="AV38" s="267"/>
      <c r="AW38" s="268"/>
      <c r="AX38" s="267"/>
      <c r="AY38" s="269"/>
      <c r="AZ38" s="370">
        <v>311082</v>
      </c>
      <c r="BA38" s="371"/>
      <c r="BB38" s="372"/>
      <c r="BC38" s="264" t="s">
        <v>265</v>
      </c>
      <c r="BD38" s="265"/>
      <c r="BE38" s="265"/>
      <c r="BF38" s="265"/>
      <c r="BG38" s="265"/>
      <c r="BH38" s="265"/>
      <c r="BI38" s="265"/>
      <c r="BJ38" s="289"/>
      <c r="BK38" s="266">
        <v>850</v>
      </c>
      <c r="BL38" s="267"/>
      <c r="BM38" s="267"/>
      <c r="BN38" s="268"/>
      <c r="BO38" s="267"/>
      <c r="BP38" s="269"/>
      <c r="BQ38" s="261">
        <v>312023</v>
      </c>
      <c r="BR38" s="262"/>
      <c r="BS38" s="263"/>
      <c r="BT38" s="264" t="s">
        <v>261</v>
      </c>
      <c r="BU38" s="265"/>
      <c r="BV38" s="265"/>
      <c r="BW38" s="265"/>
      <c r="BX38" s="265"/>
      <c r="BY38" s="265"/>
      <c r="BZ38" s="265"/>
      <c r="CA38" s="289"/>
      <c r="CB38" s="266">
        <v>190</v>
      </c>
      <c r="CC38" s="267"/>
      <c r="CD38" s="267"/>
      <c r="CE38" s="268"/>
      <c r="CF38" s="267"/>
      <c r="CG38" s="269"/>
      <c r="CH38" s="261">
        <v>312064</v>
      </c>
      <c r="CI38" s="262"/>
      <c r="CJ38" s="263"/>
      <c r="CK38" s="264" t="s">
        <v>262</v>
      </c>
      <c r="CL38" s="265"/>
      <c r="CM38" s="265"/>
      <c r="CN38" s="265"/>
      <c r="CO38" s="265"/>
      <c r="CP38" s="265"/>
      <c r="CQ38" s="265"/>
      <c r="CR38" s="265"/>
      <c r="CS38" s="266">
        <v>250</v>
      </c>
      <c r="CT38" s="267"/>
      <c r="CU38" s="267"/>
      <c r="CV38" s="268"/>
      <c r="CW38" s="267"/>
      <c r="CX38" s="269"/>
    </row>
    <row r="39" spans="1:102" ht="12.75" customHeight="1" x14ac:dyDescent="0.2">
      <c r="A39" s="261">
        <v>310024</v>
      </c>
      <c r="B39" s="262"/>
      <c r="C39" s="263"/>
      <c r="D39" s="264" t="s">
        <v>263</v>
      </c>
      <c r="E39" s="265"/>
      <c r="F39" s="265"/>
      <c r="G39" s="265"/>
      <c r="H39" s="265"/>
      <c r="I39" s="265"/>
      <c r="J39" s="265"/>
      <c r="K39" s="265"/>
      <c r="L39" s="266">
        <v>360</v>
      </c>
      <c r="M39" s="267"/>
      <c r="N39" s="267"/>
      <c r="O39" s="268"/>
      <c r="P39" s="267"/>
      <c r="Q39" s="269"/>
      <c r="R39" s="261">
        <v>310083</v>
      </c>
      <c r="S39" s="262"/>
      <c r="T39" s="263"/>
      <c r="U39" s="264" t="s">
        <v>264</v>
      </c>
      <c r="V39" s="265"/>
      <c r="W39" s="265"/>
      <c r="X39" s="265"/>
      <c r="Y39" s="265"/>
      <c r="Z39" s="265"/>
      <c r="AA39" s="265"/>
      <c r="AB39" s="265"/>
      <c r="AC39" s="266">
        <v>520</v>
      </c>
      <c r="AD39" s="267"/>
      <c r="AE39" s="267"/>
      <c r="AF39" s="268"/>
      <c r="AG39" s="267"/>
      <c r="AH39" s="269"/>
      <c r="AI39" s="261">
        <v>311024</v>
      </c>
      <c r="AJ39" s="262"/>
      <c r="AK39" s="263"/>
      <c r="AL39" s="264" t="s">
        <v>259</v>
      </c>
      <c r="AM39" s="265"/>
      <c r="AN39" s="265"/>
      <c r="AO39" s="265"/>
      <c r="AP39" s="265"/>
      <c r="AQ39" s="265"/>
      <c r="AR39" s="265"/>
      <c r="AS39" s="289"/>
      <c r="AT39" s="266">
        <v>410</v>
      </c>
      <c r="AU39" s="267"/>
      <c r="AV39" s="267"/>
      <c r="AW39" s="268"/>
      <c r="AX39" s="267"/>
      <c r="AY39" s="269"/>
      <c r="AZ39" s="370">
        <v>311083</v>
      </c>
      <c r="BA39" s="371"/>
      <c r="BB39" s="372"/>
      <c r="BC39" s="264" t="s">
        <v>270</v>
      </c>
      <c r="BD39" s="265"/>
      <c r="BE39" s="265"/>
      <c r="BF39" s="265"/>
      <c r="BG39" s="265"/>
      <c r="BH39" s="265"/>
      <c r="BI39" s="265"/>
      <c r="BJ39" s="289"/>
      <c r="BK39" s="266">
        <v>730</v>
      </c>
      <c r="BL39" s="267"/>
      <c r="BM39" s="267"/>
      <c r="BN39" s="268"/>
      <c r="BO39" s="267"/>
      <c r="BP39" s="269"/>
      <c r="BQ39" s="261">
        <v>312024</v>
      </c>
      <c r="BR39" s="262"/>
      <c r="BS39" s="263"/>
      <c r="BT39" s="264" t="s">
        <v>266</v>
      </c>
      <c r="BU39" s="265"/>
      <c r="BV39" s="265"/>
      <c r="BW39" s="265"/>
      <c r="BX39" s="265"/>
      <c r="BY39" s="265"/>
      <c r="BZ39" s="265"/>
      <c r="CA39" s="289"/>
      <c r="CB39" s="266">
        <v>350</v>
      </c>
      <c r="CC39" s="267"/>
      <c r="CD39" s="267"/>
      <c r="CE39" s="268"/>
      <c r="CF39" s="267"/>
      <c r="CG39" s="269"/>
      <c r="CH39" s="261">
        <v>312065</v>
      </c>
      <c r="CI39" s="262"/>
      <c r="CJ39" s="263"/>
      <c r="CK39" s="264" t="s">
        <v>267</v>
      </c>
      <c r="CL39" s="265"/>
      <c r="CM39" s="265"/>
      <c r="CN39" s="265"/>
      <c r="CO39" s="265"/>
      <c r="CP39" s="265"/>
      <c r="CQ39" s="265"/>
      <c r="CR39" s="265"/>
      <c r="CS39" s="266">
        <v>285</v>
      </c>
      <c r="CT39" s="267"/>
      <c r="CU39" s="267"/>
      <c r="CV39" s="268"/>
      <c r="CW39" s="267"/>
      <c r="CX39" s="269"/>
    </row>
    <row r="40" spans="1:102" ht="12.75" customHeight="1" x14ac:dyDescent="0.2">
      <c r="A40" s="261">
        <v>310025</v>
      </c>
      <c r="B40" s="262"/>
      <c r="C40" s="263"/>
      <c r="D40" s="264" t="s">
        <v>268</v>
      </c>
      <c r="E40" s="265"/>
      <c r="F40" s="265"/>
      <c r="G40" s="265"/>
      <c r="H40" s="265"/>
      <c r="I40" s="265"/>
      <c r="J40" s="265"/>
      <c r="K40" s="265"/>
      <c r="L40" s="266">
        <v>800</v>
      </c>
      <c r="M40" s="267"/>
      <c r="N40" s="267"/>
      <c r="O40" s="268"/>
      <c r="P40" s="267"/>
      <c r="Q40" s="269"/>
      <c r="R40" s="261">
        <v>310084</v>
      </c>
      <c r="S40" s="262"/>
      <c r="T40" s="263"/>
      <c r="U40" s="264" t="s">
        <v>269</v>
      </c>
      <c r="V40" s="265"/>
      <c r="W40" s="265"/>
      <c r="X40" s="265"/>
      <c r="Y40" s="265"/>
      <c r="Z40" s="265"/>
      <c r="AA40" s="265"/>
      <c r="AB40" s="265"/>
      <c r="AC40" s="266">
        <v>60</v>
      </c>
      <c r="AD40" s="267"/>
      <c r="AE40" s="267"/>
      <c r="AF40" s="268"/>
      <c r="AG40" s="267"/>
      <c r="AH40" s="269"/>
      <c r="AI40" s="261">
        <v>311027</v>
      </c>
      <c r="AJ40" s="262"/>
      <c r="AK40" s="263"/>
      <c r="AL40" s="264" t="s">
        <v>274</v>
      </c>
      <c r="AM40" s="265"/>
      <c r="AN40" s="265"/>
      <c r="AO40" s="265"/>
      <c r="AP40" s="265"/>
      <c r="AQ40" s="265"/>
      <c r="AR40" s="265"/>
      <c r="AS40" s="289"/>
      <c r="AT40" s="266">
        <v>340</v>
      </c>
      <c r="AU40" s="267"/>
      <c r="AV40" s="267"/>
      <c r="AW40" s="268"/>
      <c r="AX40" s="267"/>
      <c r="AY40" s="269"/>
      <c r="AZ40" s="370">
        <v>311084</v>
      </c>
      <c r="BA40" s="371"/>
      <c r="BB40" s="372"/>
      <c r="BC40" s="264" t="s">
        <v>275</v>
      </c>
      <c r="BD40" s="265"/>
      <c r="BE40" s="265"/>
      <c r="BF40" s="265"/>
      <c r="BG40" s="265"/>
      <c r="BH40" s="265"/>
      <c r="BI40" s="265"/>
      <c r="BJ40" s="289"/>
      <c r="BK40" s="266">
        <v>510</v>
      </c>
      <c r="BL40" s="267"/>
      <c r="BM40" s="267"/>
      <c r="BN40" s="268"/>
      <c r="BO40" s="267"/>
      <c r="BP40" s="269"/>
      <c r="BQ40" s="261">
        <v>312025</v>
      </c>
      <c r="BR40" s="262"/>
      <c r="BS40" s="263"/>
      <c r="BT40" s="264" t="s">
        <v>271</v>
      </c>
      <c r="BU40" s="265"/>
      <c r="BV40" s="265"/>
      <c r="BW40" s="265"/>
      <c r="BX40" s="265"/>
      <c r="BY40" s="265"/>
      <c r="BZ40" s="265"/>
      <c r="CA40" s="289"/>
      <c r="CB40" s="266">
        <v>380</v>
      </c>
      <c r="CC40" s="267"/>
      <c r="CD40" s="267"/>
      <c r="CE40" s="268"/>
      <c r="CF40" s="267"/>
      <c r="CG40" s="269"/>
      <c r="CH40" s="261">
        <v>312066</v>
      </c>
      <c r="CI40" s="262"/>
      <c r="CJ40" s="263"/>
      <c r="CK40" s="264" t="s">
        <v>1176</v>
      </c>
      <c r="CL40" s="265"/>
      <c r="CM40" s="265"/>
      <c r="CN40" s="265"/>
      <c r="CO40" s="265"/>
      <c r="CP40" s="265"/>
      <c r="CQ40" s="265"/>
      <c r="CR40" s="265"/>
      <c r="CS40" s="266">
        <v>370</v>
      </c>
      <c r="CT40" s="267"/>
      <c r="CU40" s="267"/>
      <c r="CV40" s="268"/>
      <c r="CW40" s="267"/>
      <c r="CX40" s="269"/>
    </row>
    <row r="41" spans="1:102" ht="12.75" customHeight="1" x14ac:dyDescent="0.2">
      <c r="A41" s="261">
        <v>310026</v>
      </c>
      <c r="B41" s="262"/>
      <c r="C41" s="263"/>
      <c r="D41" s="264" t="s">
        <v>272</v>
      </c>
      <c r="E41" s="265"/>
      <c r="F41" s="265"/>
      <c r="G41" s="265"/>
      <c r="H41" s="265"/>
      <c r="I41" s="265"/>
      <c r="J41" s="265"/>
      <c r="K41" s="265"/>
      <c r="L41" s="266">
        <v>190</v>
      </c>
      <c r="M41" s="267"/>
      <c r="N41" s="267"/>
      <c r="O41" s="268"/>
      <c r="P41" s="267"/>
      <c r="Q41" s="269"/>
      <c r="R41" s="261">
        <v>310085</v>
      </c>
      <c r="S41" s="262"/>
      <c r="T41" s="263"/>
      <c r="U41" s="264" t="s">
        <v>273</v>
      </c>
      <c r="V41" s="265"/>
      <c r="W41" s="265"/>
      <c r="X41" s="265"/>
      <c r="Y41" s="265"/>
      <c r="Z41" s="265"/>
      <c r="AA41" s="265"/>
      <c r="AB41" s="265"/>
      <c r="AC41" s="266">
        <v>350</v>
      </c>
      <c r="AD41" s="267"/>
      <c r="AE41" s="267"/>
      <c r="AF41" s="268"/>
      <c r="AG41" s="267"/>
      <c r="AH41" s="269"/>
      <c r="AI41" s="261">
        <v>311028</v>
      </c>
      <c r="AJ41" s="262"/>
      <c r="AK41" s="263"/>
      <c r="AL41" s="264" t="s">
        <v>279</v>
      </c>
      <c r="AM41" s="265"/>
      <c r="AN41" s="265"/>
      <c r="AO41" s="265"/>
      <c r="AP41" s="265"/>
      <c r="AQ41" s="265"/>
      <c r="AR41" s="265"/>
      <c r="AS41" s="289"/>
      <c r="AT41" s="266">
        <v>420</v>
      </c>
      <c r="AU41" s="267"/>
      <c r="AV41" s="267"/>
      <c r="AW41" s="268"/>
      <c r="AX41" s="267"/>
      <c r="AY41" s="269"/>
      <c r="AZ41" s="341" t="s">
        <v>280</v>
      </c>
      <c r="BA41" s="342"/>
      <c r="BB41" s="342"/>
      <c r="BC41" s="342"/>
      <c r="BD41" s="342"/>
      <c r="BE41" s="342"/>
      <c r="BF41" s="342"/>
      <c r="BG41" s="342"/>
      <c r="BH41" s="342"/>
      <c r="BI41" s="342"/>
      <c r="BJ41" s="343"/>
      <c r="BK41" s="344">
        <f>SUM(BK31:BM40)</f>
        <v>6619</v>
      </c>
      <c r="BL41" s="345"/>
      <c r="BM41" s="346"/>
      <c r="BN41" s="347" t="str">
        <f>IF(COUNTA(BN31:BN40)=0,"",SUMIF(BN31:BN40,"●",BK31:BK40)+SUM(BN31:BN40))</f>
        <v/>
      </c>
      <c r="BO41" s="345"/>
      <c r="BP41" s="346"/>
      <c r="BQ41" s="261">
        <v>312026</v>
      </c>
      <c r="BR41" s="262"/>
      <c r="BS41" s="263"/>
      <c r="BT41" s="264" t="s">
        <v>276</v>
      </c>
      <c r="BU41" s="265"/>
      <c r="BV41" s="265"/>
      <c r="BW41" s="265"/>
      <c r="BX41" s="265"/>
      <c r="BY41" s="265"/>
      <c r="BZ41" s="265"/>
      <c r="CA41" s="289"/>
      <c r="CB41" s="266">
        <v>380</v>
      </c>
      <c r="CC41" s="267"/>
      <c r="CD41" s="267"/>
      <c r="CE41" s="268"/>
      <c r="CF41" s="267"/>
      <c r="CG41" s="269"/>
      <c r="CH41" s="261">
        <v>312067</v>
      </c>
      <c r="CI41" s="262"/>
      <c r="CJ41" s="263"/>
      <c r="CK41" s="264" t="s">
        <v>1177</v>
      </c>
      <c r="CL41" s="265"/>
      <c r="CM41" s="265"/>
      <c r="CN41" s="265"/>
      <c r="CO41" s="265"/>
      <c r="CP41" s="265"/>
      <c r="CQ41" s="265"/>
      <c r="CR41" s="265"/>
      <c r="CS41" s="266">
        <v>84</v>
      </c>
      <c r="CT41" s="267"/>
      <c r="CU41" s="267"/>
      <c r="CV41" s="268"/>
      <c r="CW41" s="267"/>
      <c r="CX41" s="269"/>
    </row>
    <row r="42" spans="1:102" ht="12.75" customHeight="1" x14ac:dyDescent="0.2">
      <c r="A42" s="261">
        <v>310027</v>
      </c>
      <c r="B42" s="262"/>
      <c r="C42" s="263"/>
      <c r="D42" s="264" t="s">
        <v>277</v>
      </c>
      <c r="E42" s="265"/>
      <c r="F42" s="265"/>
      <c r="G42" s="265"/>
      <c r="H42" s="265"/>
      <c r="I42" s="265"/>
      <c r="J42" s="265"/>
      <c r="K42" s="265"/>
      <c r="L42" s="266">
        <v>600</v>
      </c>
      <c r="M42" s="267"/>
      <c r="N42" s="267"/>
      <c r="O42" s="268"/>
      <c r="P42" s="267"/>
      <c r="Q42" s="269"/>
      <c r="R42" s="261">
        <v>310086</v>
      </c>
      <c r="S42" s="262"/>
      <c r="T42" s="263"/>
      <c r="U42" s="264" t="s">
        <v>278</v>
      </c>
      <c r="V42" s="265"/>
      <c r="W42" s="265"/>
      <c r="X42" s="265"/>
      <c r="Y42" s="265"/>
      <c r="Z42" s="265"/>
      <c r="AA42" s="265"/>
      <c r="AB42" s="265"/>
      <c r="AC42" s="266">
        <v>400</v>
      </c>
      <c r="AD42" s="267"/>
      <c r="AE42" s="267"/>
      <c r="AF42" s="268"/>
      <c r="AG42" s="267"/>
      <c r="AH42" s="269"/>
      <c r="AI42" s="261">
        <v>311029</v>
      </c>
      <c r="AJ42" s="262"/>
      <c r="AK42" s="263"/>
      <c r="AL42" s="264" t="s">
        <v>283</v>
      </c>
      <c r="AM42" s="265"/>
      <c r="AN42" s="265"/>
      <c r="AO42" s="265"/>
      <c r="AP42" s="265"/>
      <c r="AQ42" s="265"/>
      <c r="AR42" s="265"/>
      <c r="AS42" s="289"/>
      <c r="AT42" s="266">
        <v>440</v>
      </c>
      <c r="AU42" s="267"/>
      <c r="AV42" s="267"/>
      <c r="AW42" s="268"/>
      <c r="AX42" s="267"/>
      <c r="AY42" s="269"/>
      <c r="AZ42" s="261">
        <v>311085</v>
      </c>
      <c r="BA42" s="262"/>
      <c r="BB42" s="263"/>
      <c r="BC42" s="264" t="s">
        <v>284</v>
      </c>
      <c r="BD42" s="265"/>
      <c r="BE42" s="265"/>
      <c r="BF42" s="265"/>
      <c r="BG42" s="265"/>
      <c r="BH42" s="265"/>
      <c r="BI42" s="265"/>
      <c r="BJ42" s="289"/>
      <c r="BK42" s="266">
        <v>63</v>
      </c>
      <c r="BL42" s="267"/>
      <c r="BM42" s="267"/>
      <c r="BN42" s="268"/>
      <c r="BO42" s="267"/>
      <c r="BP42" s="269"/>
      <c r="BQ42" s="261">
        <v>312027</v>
      </c>
      <c r="BR42" s="262"/>
      <c r="BS42" s="263"/>
      <c r="BT42" s="264" t="s">
        <v>281</v>
      </c>
      <c r="BU42" s="265"/>
      <c r="BV42" s="265"/>
      <c r="BW42" s="265"/>
      <c r="BX42" s="265"/>
      <c r="BY42" s="265"/>
      <c r="BZ42" s="265"/>
      <c r="CA42" s="289"/>
      <c r="CB42" s="266">
        <v>110</v>
      </c>
      <c r="CC42" s="267"/>
      <c r="CD42" s="267"/>
      <c r="CE42" s="268"/>
      <c r="CF42" s="267"/>
      <c r="CG42" s="269"/>
      <c r="CH42" s="261">
        <v>312068</v>
      </c>
      <c r="CI42" s="262"/>
      <c r="CJ42" s="263"/>
      <c r="CK42" s="264" t="s">
        <v>1178</v>
      </c>
      <c r="CL42" s="265"/>
      <c r="CM42" s="265"/>
      <c r="CN42" s="265"/>
      <c r="CO42" s="265"/>
      <c r="CP42" s="265"/>
      <c r="CQ42" s="265"/>
      <c r="CR42" s="265"/>
      <c r="CS42" s="266">
        <v>308</v>
      </c>
      <c r="CT42" s="267"/>
      <c r="CU42" s="267"/>
      <c r="CV42" s="268"/>
      <c r="CW42" s="267"/>
      <c r="CX42" s="269"/>
    </row>
    <row r="43" spans="1:102" ht="12.75" customHeight="1" x14ac:dyDescent="0.2">
      <c r="A43" s="261">
        <v>310029</v>
      </c>
      <c r="B43" s="262"/>
      <c r="C43" s="263"/>
      <c r="D43" s="264" t="s">
        <v>1164</v>
      </c>
      <c r="E43" s="265"/>
      <c r="F43" s="265"/>
      <c r="G43" s="265"/>
      <c r="H43" s="265"/>
      <c r="I43" s="265"/>
      <c r="J43" s="265"/>
      <c r="K43" s="265"/>
      <c r="L43" s="266">
        <v>1140</v>
      </c>
      <c r="M43" s="267"/>
      <c r="N43" s="267"/>
      <c r="O43" s="268"/>
      <c r="P43" s="267"/>
      <c r="Q43" s="269"/>
      <c r="R43" s="341" t="s">
        <v>282</v>
      </c>
      <c r="S43" s="342"/>
      <c r="T43" s="342"/>
      <c r="U43" s="342"/>
      <c r="V43" s="342"/>
      <c r="W43" s="342"/>
      <c r="X43" s="342"/>
      <c r="Y43" s="342"/>
      <c r="Z43" s="342"/>
      <c r="AA43" s="342"/>
      <c r="AB43" s="342"/>
      <c r="AC43" s="344">
        <f>SUM(AC36:AC42)</f>
        <v>2050</v>
      </c>
      <c r="AD43" s="345"/>
      <c r="AE43" s="346"/>
      <c r="AF43" s="347" t="str">
        <f>IF(COUNTA(AF36:AF42)=0,"",SUMIF(AF36:AF42,"●",AC36:AC42)+SUM(AF36:AF42))</f>
        <v/>
      </c>
      <c r="AG43" s="345"/>
      <c r="AH43" s="346"/>
      <c r="AI43" s="261">
        <v>311030</v>
      </c>
      <c r="AJ43" s="262"/>
      <c r="AK43" s="263"/>
      <c r="AL43" s="264" t="s">
        <v>287</v>
      </c>
      <c r="AM43" s="265"/>
      <c r="AN43" s="265"/>
      <c r="AO43" s="265"/>
      <c r="AP43" s="265"/>
      <c r="AQ43" s="265"/>
      <c r="AR43" s="265"/>
      <c r="AS43" s="289"/>
      <c r="AT43" s="266">
        <v>250</v>
      </c>
      <c r="AU43" s="267"/>
      <c r="AV43" s="267"/>
      <c r="AW43" s="268"/>
      <c r="AX43" s="267"/>
      <c r="AY43" s="269"/>
      <c r="AZ43" s="261">
        <v>311086</v>
      </c>
      <c r="BA43" s="262"/>
      <c r="BB43" s="263"/>
      <c r="BC43" s="264" t="s">
        <v>288</v>
      </c>
      <c r="BD43" s="265"/>
      <c r="BE43" s="265"/>
      <c r="BF43" s="265"/>
      <c r="BG43" s="265"/>
      <c r="BH43" s="265"/>
      <c r="BI43" s="265"/>
      <c r="BJ43" s="289"/>
      <c r="BK43" s="266">
        <v>550</v>
      </c>
      <c r="BL43" s="267"/>
      <c r="BM43" s="267"/>
      <c r="BN43" s="268"/>
      <c r="BO43" s="267"/>
      <c r="BP43" s="269"/>
      <c r="BQ43" s="261">
        <v>312028</v>
      </c>
      <c r="BR43" s="262"/>
      <c r="BS43" s="263"/>
      <c r="BT43" s="264" t="s">
        <v>285</v>
      </c>
      <c r="BU43" s="265"/>
      <c r="BV43" s="265"/>
      <c r="BW43" s="265"/>
      <c r="BX43" s="265"/>
      <c r="BY43" s="265"/>
      <c r="BZ43" s="265"/>
      <c r="CA43" s="289"/>
      <c r="CB43" s="266">
        <v>650</v>
      </c>
      <c r="CC43" s="267"/>
      <c r="CD43" s="267"/>
      <c r="CE43" s="268"/>
      <c r="CF43" s="267"/>
      <c r="CG43" s="269"/>
      <c r="CH43" s="261">
        <v>312069</v>
      </c>
      <c r="CI43" s="262"/>
      <c r="CJ43" s="263"/>
      <c r="CK43" s="264" t="s">
        <v>1179</v>
      </c>
      <c r="CL43" s="265"/>
      <c r="CM43" s="265"/>
      <c r="CN43" s="265"/>
      <c r="CO43" s="265"/>
      <c r="CP43" s="265"/>
      <c r="CQ43" s="265"/>
      <c r="CR43" s="265"/>
      <c r="CS43" s="266">
        <v>240</v>
      </c>
      <c r="CT43" s="267"/>
      <c r="CU43" s="267"/>
      <c r="CV43" s="268"/>
      <c r="CW43" s="267"/>
      <c r="CX43" s="269"/>
    </row>
    <row r="44" spans="1:102" ht="12.75" customHeight="1" x14ac:dyDescent="0.2">
      <c r="A44" s="261">
        <v>310028</v>
      </c>
      <c r="B44" s="262"/>
      <c r="C44" s="263"/>
      <c r="D44" s="264" t="s">
        <v>1165</v>
      </c>
      <c r="E44" s="265"/>
      <c r="F44" s="265"/>
      <c r="G44" s="265"/>
      <c r="H44" s="265"/>
      <c r="I44" s="265"/>
      <c r="J44" s="265"/>
      <c r="K44" s="265"/>
      <c r="L44" s="266">
        <v>500</v>
      </c>
      <c r="M44" s="267"/>
      <c r="N44" s="267"/>
      <c r="O44" s="268"/>
      <c r="P44" s="267"/>
      <c r="Q44" s="269"/>
      <c r="R44" s="261">
        <v>310087</v>
      </c>
      <c r="S44" s="262"/>
      <c r="T44" s="263"/>
      <c r="U44" s="264" t="s">
        <v>286</v>
      </c>
      <c r="V44" s="265"/>
      <c r="W44" s="265"/>
      <c r="X44" s="265"/>
      <c r="Y44" s="265"/>
      <c r="Z44" s="265"/>
      <c r="AA44" s="265"/>
      <c r="AB44" s="265"/>
      <c r="AC44" s="266">
        <v>400</v>
      </c>
      <c r="AD44" s="267"/>
      <c r="AE44" s="267"/>
      <c r="AF44" s="268"/>
      <c r="AG44" s="267"/>
      <c r="AH44" s="269"/>
      <c r="AI44" s="341" t="s">
        <v>293</v>
      </c>
      <c r="AJ44" s="342"/>
      <c r="AK44" s="342"/>
      <c r="AL44" s="342"/>
      <c r="AM44" s="342"/>
      <c r="AN44" s="342"/>
      <c r="AO44" s="342"/>
      <c r="AP44" s="342"/>
      <c r="AQ44" s="342"/>
      <c r="AR44" s="342"/>
      <c r="AS44" s="343"/>
      <c r="AT44" s="344">
        <f>SUM(AT24:AV43)</f>
        <v>8681</v>
      </c>
      <c r="AU44" s="345"/>
      <c r="AV44" s="346"/>
      <c r="AW44" s="347" t="str">
        <f>IF(COUNTA(AW24:AW43)=0,"",SUMIF(AW24:AW43,"●",AT24:AT43)+SUM(AW24:AW43))</f>
        <v/>
      </c>
      <c r="AX44" s="345"/>
      <c r="AY44" s="345"/>
      <c r="AZ44" s="261">
        <v>311087</v>
      </c>
      <c r="BA44" s="262"/>
      <c r="BB44" s="263"/>
      <c r="BC44" s="264" t="s">
        <v>294</v>
      </c>
      <c r="BD44" s="265"/>
      <c r="BE44" s="265"/>
      <c r="BF44" s="265"/>
      <c r="BG44" s="265"/>
      <c r="BH44" s="265"/>
      <c r="BI44" s="265"/>
      <c r="BJ44" s="289"/>
      <c r="BK44" s="266">
        <v>250</v>
      </c>
      <c r="BL44" s="267"/>
      <c r="BM44" s="267"/>
      <c r="BN44" s="268"/>
      <c r="BO44" s="267"/>
      <c r="BP44" s="269"/>
      <c r="BQ44" s="261">
        <v>312029</v>
      </c>
      <c r="BR44" s="262"/>
      <c r="BS44" s="263"/>
      <c r="BT44" s="264" t="s">
        <v>289</v>
      </c>
      <c r="BU44" s="265"/>
      <c r="BV44" s="265"/>
      <c r="BW44" s="265"/>
      <c r="BX44" s="265"/>
      <c r="BY44" s="265"/>
      <c r="BZ44" s="265"/>
      <c r="CA44" s="289"/>
      <c r="CB44" s="266">
        <v>220</v>
      </c>
      <c r="CC44" s="267"/>
      <c r="CD44" s="267"/>
      <c r="CE44" s="268"/>
      <c r="CF44" s="267"/>
      <c r="CG44" s="269"/>
      <c r="CH44" s="394" t="s">
        <v>290</v>
      </c>
      <c r="CI44" s="342"/>
      <c r="CJ44" s="342"/>
      <c r="CK44" s="342"/>
      <c r="CL44" s="342"/>
      <c r="CM44" s="342"/>
      <c r="CN44" s="342"/>
      <c r="CO44" s="342"/>
      <c r="CP44" s="342"/>
      <c r="CQ44" s="342"/>
      <c r="CR44" s="342"/>
      <c r="CS44" s="344">
        <f>SUM(CS31:CS43)</f>
        <v>3623</v>
      </c>
      <c r="CT44" s="345"/>
      <c r="CU44" s="346"/>
      <c r="CV44" s="347" t="str">
        <f>IF(COUNTA(CV31:CV43)=0,"",SUMIF(CV31:CV43,"●",CS31:CS43)+SUM(CV31:CV43))</f>
        <v/>
      </c>
      <c r="CW44" s="345"/>
      <c r="CX44" s="346"/>
    </row>
    <row r="45" spans="1:102" ht="12.75" customHeight="1" x14ac:dyDescent="0.2">
      <c r="A45" s="341" t="s">
        <v>291</v>
      </c>
      <c r="B45" s="342"/>
      <c r="C45" s="342"/>
      <c r="D45" s="342"/>
      <c r="E45" s="342"/>
      <c r="F45" s="342"/>
      <c r="G45" s="342"/>
      <c r="H45" s="342"/>
      <c r="I45" s="342"/>
      <c r="J45" s="342"/>
      <c r="K45" s="342"/>
      <c r="L45" s="344">
        <f>SUM(L34:N44)</f>
        <v>6940</v>
      </c>
      <c r="M45" s="345"/>
      <c r="N45" s="346"/>
      <c r="O45" s="347" t="str">
        <f>IF(COUNTA(O34:O44)=0,"",SUMIF(O34:O44,"●",L34:L44)+SUM(O34:O44))</f>
        <v/>
      </c>
      <c r="P45" s="345"/>
      <c r="Q45" s="346"/>
      <c r="R45" s="261">
        <v>310088</v>
      </c>
      <c r="S45" s="262"/>
      <c r="T45" s="263"/>
      <c r="U45" s="264" t="s">
        <v>292</v>
      </c>
      <c r="V45" s="265"/>
      <c r="W45" s="265"/>
      <c r="X45" s="265"/>
      <c r="Y45" s="265"/>
      <c r="Z45" s="265"/>
      <c r="AA45" s="265"/>
      <c r="AB45" s="265"/>
      <c r="AC45" s="266">
        <v>500</v>
      </c>
      <c r="AD45" s="267"/>
      <c r="AE45" s="267"/>
      <c r="AF45" s="268"/>
      <c r="AG45" s="267"/>
      <c r="AH45" s="269"/>
      <c r="AI45" s="261">
        <v>311032</v>
      </c>
      <c r="AJ45" s="262"/>
      <c r="AK45" s="263"/>
      <c r="AL45" s="264" t="s">
        <v>299</v>
      </c>
      <c r="AM45" s="265"/>
      <c r="AN45" s="265"/>
      <c r="AO45" s="265"/>
      <c r="AP45" s="265"/>
      <c r="AQ45" s="265"/>
      <c r="AR45" s="265"/>
      <c r="AS45" s="289"/>
      <c r="AT45" s="266">
        <v>19</v>
      </c>
      <c r="AU45" s="267"/>
      <c r="AV45" s="267"/>
      <c r="AW45" s="268"/>
      <c r="AX45" s="267"/>
      <c r="AY45" s="269"/>
      <c r="AZ45" s="261">
        <v>311088</v>
      </c>
      <c r="BA45" s="262"/>
      <c r="BB45" s="263"/>
      <c r="BC45" s="264" t="s">
        <v>300</v>
      </c>
      <c r="BD45" s="265"/>
      <c r="BE45" s="265"/>
      <c r="BF45" s="265"/>
      <c r="BG45" s="265"/>
      <c r="BH45" s="265"/>
      <c r="BI45" s="265"/>
      <c r="BJ45" s="289"/>
      <c r="BK45" s="266">
        <v>600</v>
      </c>
      <c r="BL45" s="267"/>
      <c r="BM45" s="267"/>
      <c r="BN45" s="268"/>
      <c r="BO45" s="267"/>
      <c r="BP45" s="269"/>
      <c r="BQ45" s="261">
        <v>312030</v>
      </c>
      <c r="BR45" s="262"/>
      <c r="BS45" s="263"/>
      <c r="BT45" s="264" t="s">
        <v>295</v>
      </c>
      <c r="BU45" s="265"/>
      <c r="BV45" s="265"/>
      <c r="BW45" s="265"/>
      <c r="BX45" s="265"/>
      <c r="BY45" s="265"/>
      <c r="BZ45" s="265"/>
      <c r="CA45" s="289"/>
      <c r="CB45" s="266">
        <v>400</v>
      </c>
      <c r="CC45" s="267"/>
      <c r="CD45" s="267"/>
      <c r="CE45" s="268"/>
      <c r="CF45" s="267"/>
      <c r="CG45" s="269"/>
      <c r="CH45" s="370">
        <v>312070</v>
      </c>
      <c r="CI45" s="371"/>
      <c r="CJ45" s="372"/>
      <c r="CK45" s="387" t="s">
        <v>296</v>
      </c>
      <c r="CL45" s="388"/>
      <c r="CM45" s="388"/>
      <c r="CN45" s="388"/>
      <c r="CO45" s="388"/>
      <c r="CP45" s="388"/>
      <c r="CQ45" s="388"/>
      <c r="CR45" s="389"/>
      <c r="CS45" s="390">
        <v>500</v>
      </c>
      <c r="CT45" s="391"/>
      <c r="CU45" s="391"/>
      <c r="CV45" s="392"/>
      <c r="CW45" s="391"/>
      <c r="CX45" s="393"/>
    </row>
    <row r="46" spans="1:102" ht="12.75" customHeight="1" x14ac:dyDescent="0.2">
      <c r="A46" s="261">
        <v>310030</v>
      </c>
      <c r="B46" s="262"/>
      <c r="C46" s="263"/>
      <c r="D46" s="264" t="s">
        <v>297</v>
      </c>
      <c r="E46" s="265"/>
      <c r="F46" s="265"/>
      <c r="G46" s="265"/>
      <c r="H46" s="265"/>
      <c r="I46" s="265"/>
      <c r="J46" s="265"/>
      <c r="K46" s="265"/>
      <c r="L46" s="266">
        <v>800</v>
      </c>
      <c r="M46" s="267"/>
      <c r="N46" s="267"/>
      <c r="O46" s="268"/>
      <c r="P46" s="267"/>
      <c r="Q46" s="269"/>
      <c r="R46" s="261">
        <v>310089</v>
      </c>
      <c r="S46" s="262"/>
      <c r="T46" s="263"/>
      <c r="U46" s="264" t="s">
        <v>298</v>
      </c>
      <c r="V46" s="265"/>
      <c r="W46" s="265"/>
      <c r="X46" s="265"/>
      <c r="Y46" s="265"/>
      <c r="Z46" s="265"/>
      <c r="AA46" s="265"/>
      <c r="AB46" s="265"/>
      <c r="AC46" s="266">
        <v>300</v>
      </c>
      <c r="AD46" s="267"/>
      <c r="AE46" s="267"/>
      <c r="AF46" s="268"/>
      <c r="AG46" s="267"/>
      <c r="AH46" s="269"/>
      <c r="AI46" s="261">
        <v>311033</v>
      </c>
      <c r="AJ46" s="262"/>
      <c r="AK46" s="263"/>
      <c r="AL46" s="264" t="s">
        <v>305</v>
      </c>
      <c r="AM46" s="265"/>
      <c r="AN46" s="265"/>
      <c r="AO46" s="265"/>
      <c r="AP46" s="265"/>
      <c r="AQ46" s="265"/>
      <c r="AR46" s="265"/>
      <c r="AS46" s="289"/>
      <c r="AT46" s="266">
        <v>260</v>
      </c>
      <c r="AU46" s="267"/>
      <c r="AV46" s="267"/>
      <c r="AW46" s="268"/>
      <c r="AX46" s="267"/>
      <c r="AY46" s="269"/>
      <c r="AZ46" s="261">
        <v>311089</v>
      </c>
      <c r="BA46" s="262"/>
      <c r="BB46" s="263"/>
      <c r="BC46" s="264" t="s">
        <v>306</v>
      </c>
      <c r="BD46" s="265"/>
      <c r="BE46" s="265"/>
      <c r="BF46" s="265"/>
      <c r="BG46" s="265"/>
      <c r="BH46" s="265"/>
      <c r="BI46" s="265"/>
      <c r="BJ46" s="289"/>
      <c r="BK46" s="266">
        <v>400</v>
      </c>
      <c r="BL46" s="267"/>
      <c r="BM46" s="267"/>
      <c r="BN46" s="268"/>
      <c r="BO46" s="267"/>
      <c r="BP46" s="269"/>
      <c r="BQ46" s="261">
        <v>312031</v>
      </c>
      <c r="BR46" s="262"/>
      <c r="BS46" s="263"/>
      <c r="BT46" s="264" t="s">
        <v>301</v>
      </c>
      <c r="BU46" s="265"/>
      <c r="BV46" s="265"/>
      <c r="BW46" s="265"/>
      <c r="BX46" s="265"/>
      <c r="BY46" s="265"/>
      <c r="BZ46" s="265"/>
      <c r="CA46" s="289"/>
      <c r="CB46" s="266">
        <v>700</v>
      </c>
      <c r="CC46" s="267"/>
      <c r="CD46" s="267"/>
      <c r="CE46" s="268"/>
      <c r="CF46" s="267"/>
      <c r="CG46" s="269"/>
      <c r="CH46" s="261">
        <v>312071</v>
      </c>
      <c r="CI46" s="262"/>
      <c r="CJ46" s="263"/>
      <c r="CK46" s="264" t="s">
        <v>302</v>
      </c>
      <c r="CL46" s="265"/>
      <c r="CM46" s="265"/>
      <c r="CN46" s="265"/>
      <c r="CO46" s="265"/>
      <c r="CP46" s="265"/>
      <c r="CQ46" s="265"/>
      <c r="CR46" s="289"/>
      <c r="CS46" s="266">
        <v>70</v>
      </c>
      <c r="CT46" s="267"/>
      <c r="CU46" s="267"/>
      <c r="CV46" s="268"/>
      <c r="CW46" s="267"/>
      <c r="CX46" s="269"/>
    </row>
    <row r="47" spans="1:102" ht="12.75" customHeight="1" x14ac:dyDescent="0.2">
      <c r="A47" s="261">
        <v>310031</v>
      </c>
      <c r="B47" s="262"/>
      <c r="C47" s="263"/>
      <c r="D47" s="264" t="s">
        <v>303</v>
      </c>
      <c r="E47" s="265"/>
      <c r="F47" s="265"/>
      <c r="G47" s="265"/>
      <c r="H47" s="265"/>
      <c r="I47" s="265"/>
      <c r="J47" s="265"/>
      <c r="K47" s="265"/>
      <c r="L47" s="266">
        <v>530</v>
      </c>
      <c r="M47" s="267"/>
      <c r="N47" s="267"/>
      <c r="O47" s="268"/>
      <c r="P47" s="267"/>
      <c r="Q47" s="269"/>
      <c r="R47" s="261">
        <v>310090</v>
      </c>
      <c r="S47" s="262"/>
      <c r="T47" s="263"/>
      <c r="U47" s="264" t="s">
        <v>304</v>
      </c>
      <c r="V47" s="265"/>
      <c r="W47" s="265"/>
      <c r="X47" s="265"/>
      <c r="Y47" s="265"/>
      <c r="Z47" s="265"/>
      <c r="AA47" s="265"/>
      <c r="AB47" s="265"/>
      <c r="AC47" s="266">
        <v>310</v>
      </c>
      <c r="AD47" s="267"/>
      <c r="AE47" s="267"/>
      <c r="AF47" s="268"/>
      <c r="AG47" s="267"/>
      <c r="AH47" s="269"/>
      <c r="AI47" s="261">
        <v>311034</v>
      </c>
      <c r="AJ47" s="262"/>
      <c r="AK47" s="263"/>
      <c r="AL47" s="264" t="s">
        <v>311</v>
      </c>
      <c r="AM47" s="265"/>
      <c r="AN47" s="265"/>
      <c r="AO47" s="265"/>
      <c r="AP47" s="265"/>
      <c r="AQ47" s="265"/>
      <c r="AR47" s="265"/>
      <c r="AS47" s="289"/>
      <c r="AT47" s="266">
        <v>600</v>
      </c>
      <c r="AU47" s="267"/>
      <c r="AV47" s="267"/>
      <c r="AW47" s="268"/>
      <c r="AX47" s="267"/>
      <c r="AY47" s="269"/>
      <c r="AZ47" s="261">
        <v>311090</v>
      </c>
      <c r="BA47" s="262"/>
      <c r="BB47" s="263"/>
      <c r="BC47" s="264" t="s">
        <v>312</v>
      </c>
      <c r="BD47" s="265"/>
      <c r="BE47" s="265"/>
      <c r="BF47" s="265"/>
      <c r="BG47" s="265"/>
      <c r="BH47" s="265"/>
      <c r="BI47" s="265"/>
      <c r="BJ47" s="289"/>
      <c r="BK47" s="266">
        <v>133</v>
      </c>
      <c r="BL47" s="267"/>
      <c r="BM47" s="267"/>
      <c r="BN47" s="268"/>
      <c r="BO47" s="267"/>
      <c r="BP47" s="269"/>
      <c r="BQ47" s="261">
        <v>312032</v>
      </c>
      <c r="BR47" s="262"/>
      <c r="BS47" s="263"/>
      <c r="BT47" s="264" t="s">
        <v>307</v>
      </c>
      <c r="BU47" s="265"/>
      <c r="BV47" s="265"/>
      <c r="BW47" s="265"/>
      <c r="BX47" s="265"/>
      <c r="BY47" s="265"/>
      <c r="BZ47" s="265"/>
      <c r="CA47" s="289"/>
      <c r="CB47" s="266">
        <v>515</v>
      </c>
      <c r="CC47" s="267"/>
      <c r="CD47" s="267"/>
      <c r="CE47" s="268"/>
      <c r="CF47" s="267"/>
      <c r="CG47" s="269"/>
      <c r="CH47" s="370">
        <v>312072</v>
      </c>
      <c r="CI47" s="371"/>
      <c r="CJ47" s="372"/>
      <c r="CK47" s="264" t="s">
        <v>308</v>
      </c>
      <c r="CL47" s="265"/>
      <c r="CM47" s="265"/>
      <c r="CN47" s="265"/>
      <c r="CO47" s="265"/>
      <c r="CP47" s="265"/>
      <c r="CQ47" s="265"/>
      <c r="CR47" s="289"/>
      <c r="CS47" s="266">
        <v>350</v>
      </c>
      <c r="CT47" s="267"/>
      <c r="CU47" s="267"/>
      <c r="CV47" s="268"/>
      <c r="CW47" s="267"/>
      <c r="CX47" s="269"/>
    </row>
    <row r="48" spans="1:102" ht="12.75" customHeight="1" x14ac:dyDescent="0.2">
      <c r="A48" s="261">
        <v>310032</v>
      </c>
      <c r="B48" s="262"/>
      <c r="C48" s="263"/>
      <c r="D48" s="264" t="s">
        <v>309</v>
      </c>
      <c r="E48" s="265"/>
      <c r="F48" s="265"/>
      <c r="G48" s="265"/>
      <c r="H48" s="265"/>
      <c r="I48" s="265"/>
      <c r="J48" s="265"/>
      <c r="K48" s="265"/>
      <c r="L48" s="266">
        <v>680</v>
      </c>
      <c r="M48" s="267"/>
      <c r="N48" s="267"/>
      <c r="O48" s="268"/>
      <c r="P48" s="267"/>
      <c r="Q48" s="269"/>
      <c r="R48" s="261">
        <v>310091</v>
      </c>
      <c r="S48" s="262"/>
      <c r="T48" s="263"/>
      <c r="U48" s="264" t="s">
        <v>310</v>
      </c>
      <c r="V48" s="265"/>
      <c r="W48" s="265"/>
      <c r="X48" s="265"/>
      <c r="Y48" s="265"/>
      <c r="Z48" s="265"/>
      <c r="AA48" s="265"/>
      <c r="AB48" s="265"/>
      <c r="AC48" s="266">
        <v>300</v>
      </c>
      <c r="AD48" s="267"/>
      <c r="AE48" s="267"/>
      <c r="AF48" s="268"/>
      <c r="AG48" s="267"/>
      <c r="AH48" s="269"/>
      <c r="AI48" s="261">
        <v>311035</v>
      </c>
      <c r="AJ48" s="262"/>
      <c r="AK48" s="263"/>
      <c r="AL48" s="264" t="s">
        <v>317</v>
      </c>
      <c r="AM48" s="265"/>
      <c r="AN48" s="265"/>
      <c r="AO48" s="265"/>
      <c r="AP48" s="265"/>
      <c r="AQ48" s="265"/>
      <c r="AR48" s="265"/>
      <c r="AS48" s="289"/>
      <c r="AT48" s="266">
        <v>400</v>
      </c>
      <c r="AU48" s="267"/>
      <c r="AV48" s="267"/>
      <c r="AW48" s="268"/>
      <c r="AX48" s="267"/>
      <c r="AY48" s="269"/>
      <c r="AZ48" s="261">
        <v>311091</v>
      </c>
      <c r="BA48" s="262"/>
      <c r="BB48" s="263"/>
      <c r="BC48" s="264" t="s">
        <v>318</v>
      </c>
      <c r="BD48" s="265"/>
      <c r="BE48" s="265"/>
      <c r="BF48" s="265"/>
      <c r="BG48" s="265"/>
      <c r="BH48" s="265"/>
      <c r="BI48" s="265"/>
      <c r="BJ48" s="289"/>
      <c r="BK48" s="266">
        <v>420</v>
      </c>
      <c r="BL48" s="267"/>
      <c r="BM48" s="267"/>
      <c r="BN48" s="268"/>
      <c r="BO48" s="267"/>
      <c r="BP48" s="269"/>
      <c r="BQ48" s="261">
        <v>312033</v>
      </c>
      <c r="BR48" s="262"/>
      <c r="BS48" s="263"/>
      <c r="BT48" s="264" t="s">
        <v>313</v>
      </c>
      <c r="BU48" s="265"/>
      <c r="BV48" s="265"/>
      <c r="BW48" s="265"/>
      <c r="BX48" s="265"/>
      <c r="BY48" s="265"/>
      <c r="BZ48" s="265"/>
      <c r="CA48" s="289"/>
      <c r="CB48" s="266">
        <v>450</v>
      </c>
      <c r="CC48" s="267"/>
      <c r="CD48" s="267"/>
      <c r="CE48" s="268"/>
      <c r="CF48" s="267"/>
      <c r="CG48" s="269"/>
      <c r="CH48" s="261">
        <v>312073</v>
      </c>
      <c r="CI48" s="262"/>
      <c r="CJ48" s="263"/>
      <c r="CK48" s="264" t="s">
        <v>314</v>
      </c>
      <c r="CL48" s="265"/>
      <c r="CM48" s="265"/>
      <c r="CN48" s="265"/>
      <c r="CO48" s="265"/>
      <c r="CP48" s="265"/>
      <c r="CQ48" s="265"/>
      <c r="CR48" s="289"/>
      <c r="CS48" s="266">
        <v>410</v>
      </c>
      <c r="CT48" s="267"/>
      <c r="CU48" s="267"/>
      <c r="CV48" s="268"/>
      <c r="CW48" s="267"/>
      <c r="CX48" s="269"/>
    </row>
    <row r="49" spans="1:102" ht="12.75" customHeight="1" x14ac:dyDescent="0.2">
      <c r="A49" s="261">
        <v>310033</v>
      </c>
      <c r="B49" s="262"/>
      <c r="C49" s="263"/>
      <c r="D49" s="264" t="s">
        <v>315</v>
      </c>
      <c r="E49" s="265"/>
      <c r="F49" s="265"/>
      <c r="G49" s="265"/>
      <c r="H49" s="265"/>
      <c r="I49" s="265"/>
      <c r="J49" s="265"/>
      <c r="K49" s="265"/>
      <c r="L49" s="266">
        <v>630</v>
      </c>
      <c r="M49" s="267"/>
      <c r="N49" s="267"/>
      <c r="O49" s="268"/>
      <c r="P49" s="267"/>
      <c r="Q49" s="269"/>
      <c r="R49" s="261">
        <v>310092</v>
      </c>
      <c r="S49" s="262"/>
      <c r="T49" s="263"/>
      <c r="U49" s="264" t="s">
        <v>316</v>
      </c>
      <c r="V49" s="265"/>
      <c r="W49" s="265"/>
      <c r="X49" s="265"/>
      <c r="Y49" s="265"/>
      <c r="Z49" s="265"/>
      <c r="AA49" s="265"/>
      <c r="AB49" s="265"/>
      <c r="AC49" s="266">
        <v>250</v>
      </c>
      <c r="AD49" s="267"/>
      <c r="AE49" s="267"/>
      <c r="AF49" s="268"/>
      <c r="AG49" s="267"/>
      <c r="AH49" s="269"/>
      <c r="AI49" s="261">
        <v>311036</v>
      </c>
      <c r="AJ49" s="262"/>
      <c r="AK49" s="263"/>
      <c r="AL49" s="264" t="s">
        <v>323</v>
      </c>
      <c r="AM49" s="265"/>
      <c r="AN49" s="265"/>
      <c r="AO49" s="265"/>
      <c r="AP49" s="265"/>
      <c r="AQ49" s="265"/>
      <c r="AR49" s="265"/>
      <c r="AS49" s="289"/>
      <c r="AT49" s="266">
        <v>370</v>
      </c>
      <c r="AU49" s="267"/>
      <c r="AV49" s="267"/>
      <c r="AW49" s="268"/>
      <c r="AX49" s="267"/>
      <c r="AY49" s="269"/>
      <c r="AZ49" s="341" t="s">
        <v>324</v>
      </c>
      <c r="BA49" s="342"/>
      <c r="BB49" s="342"/>
      <c r="BC49" s="342"/>
      <c r="BD49" s="342"/>
      <c r="BE49" s="342"/>
      <c r="BF49" s="342"/>
      <c r="BG49" s="342"/>
      <c r="BH49" s="342"/>
      <c r="BI49" s="342"/>
      <c r="BJ49" s="343"/>
      <c r="BK49" s="344">
        <f>SUM(BK42:BM48)</f>
        <v>2416</v>
      </c>
      <c r="BL49" s="345"/>
      <c r="BM49" s="346"/>
      <c r="BN49" s="347" t="str">
        <f>IF(COUNTA(BN42:BN48)=0,"",SUMIF(BN42:BN48,"●",BK42:BK48)+SUM(BN42:BN48))</f>
        <v/>
      </c>
      <c r="BO49" s="345"/>
      <c r="BP49" s="346"/>
      <c r="BQ49" s="341" t="s">
        <v>319</v>
      </c>
      <c r="BR49" s="342"/>
      <c r="BS49" s="342"/>
      <c r="BT49" s="342"/>
      <c r="BU49" s="342"/>
      <c r="BV49" s="342"/>
      <c r="BW49" s="342"/>
      <c r="BX49" s="342"/>
      <c r="BY49" s="342"/>
      <c r="BZ49" s="342"/>
      <c r="CA49" s="343"/>
      <c r="CB49" s="344">
        <f>SUM(CB37:CB48)</f>
        <v>4695</v>
      </c>
      <c r="CC49" s="345"/>
      <c r="CD49" s="346"/>
      <c r="CE49" s="347" t="str">
        <f>IF(COUNTA(CE37:CE48)=0,"",SUMIF(CE37:CE48,"●",CB37:CB48)+SUM(CE37:CE48))</f>
        <v/>
      </c>
      <c r="CF49" s="345"/>
      <c r="CG49" s="346"/>
      <c r="CH49" s="370">
        <v>312074</v>
      </c>
      <c r="CI49" s="371"/>
      <c r="CJ49" s="372"/>
      <c r="CK49" s="264" t="s">
        <v>320</v>
      </c>
      <c r="CL49" s="265"/>
      <c r="CM49" s="265"/>
      <c r="CN49" s="265"/>
      <c r="CO49" s="265"/>
      <c r="CP49" s="265"/>
      <c r="CQ49" s="265"/>
      <c r="CR49" s="289"/>
      <c r="CS49" s="266">
        <v>540</v>
      </c>
      <c r="CT49" s="267"/>
      <c r="CU49" s="267"/>
      <c r="CV49" s="268"/>
      <c r="CW49" s="267"/>
      <c r="CX49" s="269"/>
    </row>
    <row r="50" spans="1:102" ht="12.75" customHeight="1" x14ac:dyDescent="0.2">
      <c r="A50" s="261">
        <v>310034</v>
      </c>
      <c r="B50" s="262"/>
      <c r="C50" s="263"/>
      <c r="D50" s="264" t="s">
        <v>321</v>
      </c>
      <c r="E50" s="265"/>
      <c r="F50" s="265"/>
      <c r="G50" s="265"/>
      <c r="H50" s="265"/>
      <c r="I50" s="265"/>
      <c r="J50" s="265"/>
      <c r="K50" s="265"/>
      <c r="L50" s="266">
        <v>100</v>
      </c>
      <c r="M50" s="267"/>
      <c r="N50" s="267"/>
      <c r="O50" s="268"/>
      <c r="P50" s="267"/>
      <c r="Q50" s="269"/>
      <c r="R50" s="261">
        <v>310093</v>
      </c>
      <c r="S50" s="262"/>
      <c r="T50" s="263"/>
      <c r="U50" s="264" t="s">
        <v>322</v>
      </c>
      <c r="V50" s="265"/>
      <c r="W50" s="265"/>
      <c r="X50" s="265"/>
      <c r="Y50" s="265"/>
      <c r="Z50" s="265"/>
      <c r="AA50" s="265"/>
      <c r="AB50" s="265"/>
      <c r="AC50" s="266">
        <v>310</v>
      </c>
      <c r="AD50" s="267"/>
      <c r="AE50" s="267"/>
      <c r="AF50" s="268"/>
      <c r="AG50" s="267"/>
      <c r="AH50" s="269"/>
      <c r="AI50" s="261">
        <v>311037</v>
      </c>
      <c r="AJ50" s="262"/>
      <c r="AK50" s="263"/>
      <c r="AL50" s="264" t="s">
        <v>329</v>
      </c>
      <c r="AM50" s="265"/>
      <c r="AN50" s="265"/>
      <c r="AO50" s="265"/>
      <c r="AP50" s="265"/>
      <c r="AQ50" s="265"/>
      <c r="AR50" s="265"/>
      <c r="AS50" s="289"/>
      <c r="AT50" s="266">
        <v>1390</v>
      </c>
      <c r="AU50" s="267"/>
      <c r="AV50" s="267"/>
      <c r="AW50" s="268"/>
      <c r="AX50" s="267"/>
      <c r="AY50" s="269"/>
      <c r="AZ50" s="261">
        <v>311092</v>
      </c>
      <c r="BA50" s="262"/>
      <c r="BB50" s="263"/>
      <c r="BC50" s="264" t="s">
        <v>330</v>
      </c>
      <c r="BD50" s="265"/>
      <c r="BE50" s="265"/>
      <c r="BF50" s="265"/>
      <c r="BG50" s="265"/>
      <c r="BH50" s="265"/>
      <c r="BI50" s="265"/>
      <c r="BJ50" s="289"/>
      <c r="BK50" s="266">
        <v>22</v>
      </c>
      <c r="BL50" s="267"/>
      <c r="BM50" s="267"/>
      <c r="BN50" s="268"/>
      <c r="BO50" s="267"/>
      <c r="BP50" s="269"/>
      <c r="BQ50" s="261">
        <v>312034</v>
      </c>
      <c r="BR50" s="262"/>
      <c r="BS50" s="263"/>
      <c r="BT50" s="264" t="s">
        <v>325</v>
      </c>
      <c r="BU50" s="265"/>
      <c r="BV50" s="265"/>
      <c r="BW50" s="265"/>
      <c r="BX50" s="265"/>
      <c r="BY50" s="265"/>
      <c r="BZ50" s="265"/>
      <c r="CA50" s="289"/>
      <c r="CB50" s="266">
        <v>500</v>
      </c>
      <c r="CC50" s="267"/>
      <c r="CD50" s="267"/>
      <c r="CE50" s="268"/>
      <c r="CF50" s="267"/>
      <c r="CG50" s="269"/>
      <c r="CH50" s="261">
        <v>312075</v>
      </c>
      <c r="CI50" s="262"/>
      <c r="CJ50" s="263"/>
      <c r="CK50" s="264" t="s">
        <v>326</v>
      </c>
      <c r="CL50" s="265"/>
      <c r="CM50" s="265"/>
      <c r="CN50" s="265"/>
      <c r="CO50" s="265"/>
      <c r="CP50" s="265"/>
      <c r="CQ50" s="265"/>
      <c r="CR50" s="289"/>
      <c r="CS50" s="266">
        <v>142</v>
      </c>
      <c r="CT50" s="267"/>
      <c r="CU50" s="267"/>
      <c r="CV50" s="268"/>
      <c r="CW50" s="267"/>
      <c r="CX50" s="269"/>
    </row>
    <row r="51" spans="1:102" ht="12.75" customHeight="1" thickBot="1" x14ac:dyDescent="0.25">
      <c r="A51" s="261">
        <v>310035</v>
      </c>
      <c r="B51" s="262"/>
      <c r="C51" s="263"/>
      <c r="D51" s="264" t="s">
        <v>327</v>
      </c>
      <c r="E51" s="265"/>
      <c r="F51" s="265"/>
      <c r="G51" s="265"/>
      <c r="H51" s="265"/>
      <c r="I51" s="265"/>
      <c r="J51" s="265"/>
      <c r="K51" s="265"/>
      <c r="L51" s="266">
        <v>460</v>
      </c>
      <c r="M51" s="267"/>
      <c r="N51" s="267"/>
      <c r="O51" s="268"/>
      <c r="P51" s="267"/>
      <c r="Q51" s="269"/>
      <c r="R51" s="367" t="s">
        <v>328</v>
      </c>
      <c r="S51" s="368"/>
      <c r="T51" s="368"/>
      <c r="U51" s="368"/>
      <c r="V51" s="368"/>
      <c r="W51" s="368"/>
      <c r="X51" s="368"/>
      <c r="Y51" s="368"/>
      <c r="Z51" s="368"/>
      <c r="AA51" s="368"/>
      <c r="AB51" s="368"/>
      <c r="AC51" s="363">
        <f>SUM(AC44:AC50)</f>
        <v>2370</v>
      </c>
      <c r="AD51" s="364"/>
      <c r="AE51" s="365"/>
      <c r="AF51" s="366" t="str">
        <f>IF(COUNTA(AF44:AF50)=0,"",SUMIF(AF44:AF50,"●",AC44:AC50)+SUM(AF44:AF50))</f>
        <v/>
      </c>
      <c r="AG51" s="364"/>
      <c r="AH51" s="365"/>
      <c r="AI51" s="262">
        <v>311038</v>
      </c>
      <c r="AJ51" s="262"/>
      <c r="AK51" s="263"/>
      <c r="AL51" s="264" t="s">
        <v>335</v>
      </c>
      <c r="AM51" s="265"/>
      <c r="AN51" s="265"/>
      <c r="AO51" s="265"/>
      <c r="AP51" s="265"/>
      <c r="AQ51" s="265"/>
      <c r="AR51" s="265"/>
      <c r="AS51" s="289"/>
      <c r="AT51" s="266">
        <v>450</v>
      </c>
      <c r="AU51" s="267"/>
      <c r="AV51" s="267"/>
      <c r="AW51" s="268"/>
      <c r="AX51" s="267"/>
      <c r="AY51" s="269"/>
      <c r="AZ51" s="341" t="s">
        <v>330</v>
      </c>
      <c r="BA51" s="342"/>
      <c r="BB51" s="342"/>
      <c r="BC51" s="342"/>
      <c r="BD51" s="342"/>
      <c r="BE51" s="342"/>
      <c r="BF51" s="342"/>
      <c r="BG51" s="342"/>
      <c r="BH51" s="342"/>
      <c r="BI51" s="342"/>
      <c r="BJ51" s="343"/>
      <c r="BK51" s="344">
        <f>SUM(BK50)</f>
        <v>22</v>
      </c>
      <c r="BL51" s="345"/>
      <c r="BM51" s="346"/>
      <c r="BN51" s="347" t="str">
        <f>IF(COUNTA(BN50:BN50)=0,"",SUMIF(BN50:BN50,"●",BK50:BK50)+SUM(BN50:BN50))</f>
        <v/>
      </c>
      <c r="BO51" s="345"/>
      <c r="BP51" s="346"/>
      <c r="BQ51" s="261">
        <v>312035</v>
      </c>
      <c r="BR51" s="262"/>
      <c r="BS51" s="263"/>
      <c r="BT51" s="264" t="s">
        <v>331</v>
      </c>
      <c r="BU51" s="265"/>
      <c r="BV51" s="265"/>
      <c r="BW51" s="265"/>
      <c r="BX51" s="265"/>
      <c r="BY51" s="265"/>
      <c r="BZ51" s="265"/>
      <c r="CA51" s="289"/>
      <c r="CB51" s="266">
        <v>270</v>
      </c>
      <c r="CC51" s="267"/>
      <c r="CD51" s="267"/>
      <c r="CE51" s="268"/>
      <c r="CF51" s="267"/>
      <c r="CG51" s="269"/>
      <c r="CH51" s="370">
        <v>312076</v>
      </c>
      <c r="CI51" s="371"/>
      <c r="CJ51" s="372"/>
      <c r="CK51" s="264" t="s">
        <v>332</v>
      </c>
      <c r="CL51" s="265"/>
      <c r="CM51" s="265"/>
      <c r="CN51" s="265"/>
      <c r="CO51" s="265"/>
      <c r="CP51" s="265"/>
      <c r="CQ51" s="265"/>
      <c r="CR51" s="289"/>
      <c r="CS51" s="266">
        <v>340</v>
      </c>
      <c r="CT51" s="267"/>
      <c r="CU51" s="267"/>
      <c r="CV51" s="268"/>
      <c r="CW51" s="267"/>
      <c r="CX51" s="269"/>
    </row>
    <row r="52" spans="1:102" ht="12.75" customHeight="1" x14ac:dyDescent="0.2">
      <c r="A52" s="261">
        <v>310036</v>
      </c>
      <c r="B52" s="262"/>
      <c r="C52" s="263"/>
      <c r="D52" s="264" t="s">
        <v>333</v>
      </c>
      <c r="E52" s="265"/>
      <c r="F52" s="265"/>
      <c r="G52" s="265"/>
      <c r="H52" s="265"/>
      <c r="I52" s="265"/>
      <c r="J52" s="265"/>
      <c r="K52" s="265"/>
      <c r="L52" s="266">
        <v>880</v>
      </c>
      <c r="M52" s="267"/>
      <c r="N52" s="267"/>
      <c r="O52" s="268"/>
      <c r="P52" s="267"/>
      <c r="Q52" s="269"/>
      <c r="R52" s="376" t="s">
        <v>334</v>
      </c>
      <c r="S52" s="326"/>
      <c r="T52" s="326"/>
      <c r="U52" s="326"/>
      <c r="V52" s="331">
        <f>L23+L33+L45+L56+L63+L80+AC28+AC18+AC35+AC43+AC51</f>
        <v>46347</v>
      </c>
      <c r="W52" s="379"/>
      <c r="X52" s="379"/>
      <c r="Y52" s="379"/>
      <c r="Z52" s="379"/>
      <c r="AA52" s="379"/>
      <c r="AB52" s="379"/>
      <c r="AC52" s="379"/>
      <c r="AD52" s="379"/>
      <c r="AE52" s="380"/>
      <c r="AF52" s="340"/>
      <c r="AG52" s="332"/>
      <c r="AH52" s="373"/>
      <c r="AI52" s="262">
        <v>311039</v>
      </c>
      <c r="AJ52" s="262"/>
      <c r="AK52" s="263"/>
      <c r="AL52" s="264" t="s">
        <v>339</v>
      </c>
      <c r="AM52" s="265"/>
      <c r="AN52" s="265"/>
      <c r="AO52" s="265"/>
      <c r="AP52" s="265"/>
      <c r="AQ52" s="265"/>
      <c r="AR52" s="265"/>
      <c r="AS52" s="289"/>
      <c r="AT52" s="266">
        <v>360</v>
      </c>
      <c r="AU52" s="267"/>
      <c r="AV52" s="267"/>
      <c r="AW52" s="268"/>
      <c r="AX52" s="267"/>
      <c r="AY52" s="269"/>
      <c r="AZ52" s="261">
        <v>311093</v>
      </c>
      <c r="BA52" s="262"/>
      <c r="BB52" s="263"/>
      <c r="BC52" s="264" t="s">
        <v>340</v>
      </c>
      <c r="BD52" s="265"/>
      <c r="BE52" s="265"/>
      <c r="BF52" s="265"/>
      <c r="BG52" s="265"/>
      <c r="BH52" s="265"/>
      <c r="BI52" s="265"/>
      <c r="BJ52" s="289"/>
      <c r="BK52" s="266">
        <v>620</v>
      </c>
      <c r="BL52" s="267"/>
      <c r="BM52" s="267"/>
      <c r="BN52" s="268"/>
      <c r="BO52" s="267"/>
      <c r="BP52" s="269"/>
      <c r="BQ52" s="261">
        <v>312036</v>
      </c>
      <c r="BR52" s="262"/>
      <c r="BS52" s="263"/>
      <c r="BT52" s="264" t="s">
        <v>336</v>
      </c>
      <c r="BU52" s="265"/>
      <c r="BV52" s="265"/>
      <c r="BW52" s="265"/>
      <c r="BX52" s="265"/>
      <c r="BY52" s="265"/>
      <c r="BZ52" s="265"/>
      <c r="CA52" s="289"/>
      <c r="CB52" s="266">
        <v>350</v>
      </c>
      <c r="CC52" s="267"/>
      <c r="CD52" s="267"/>
      <c r="CE52" s="268"/>
      <c r="CF52" s="267"/>
      <c r="CG52" s="269"/>
      <c r="CH52" s="261">
        <v>312077</v>
      </c>
      <c r="CI52" s="262"/>
      <c r="CJ52" s="263"/>
      <c r="CK52" s="264" t="s">
        <v>337</v>
      </c>
      <c r="CL52" s="265"/>
      <c r="CM52" s="265"/>
      <c r="CN52" s="265"/>
      <c r="CO52" s="265"/>
      <c r="CP52" s="265"/>
      <c r="CQ52" s="265"/>
      <c r="CR52" s="289"/>
      <c r="CS52" s="266">
        <v>820</v>
      </c>
      <c r="CT52" s="267"/>
      <c r="CU52" s="267"/>
      <c r="CV52" s="268"/>
      <c r="CW52" s="267"/>
      <c r="CX52" s="269"/>
    </row>
    <row r="53" spans="1:102" ht="12.75" customHeight="1" x14ac:dyDescent="0.2">
      <c r="A53" s="261">
        <v>310037</v>
      </c>
      <c r="B53" s="262"/>
      <c r="C53" s="263"/>
      <c r="D53" s="264" t="s">
        <v>338</v>
      </c>
      <c r="E53" s="265"/>
      <c r="F53" s="265"/>
      <c r="G53" s="265"/>
      <c r="H53" s="265"/>
      <c r="I53" s="265"/>
      <c r="J53" s="265"/>
      <c r="K53" s="265"/>
      <c r="L53" s="266">
        <v>400</v>
      </c>
      <c r="M53" s="267"/>
      <c r="N53" s="267"/>
      <c r="O53" s="268"/>
      <c r="P53" s="267"/>
      <c r="Q53" s="269"/>
      <c r="R53" s="377"/>
      <c r="S53" s="328"/>
      <c r="T53" s="328"/>
      <c r="U53" s="328"/>
      <c r="V53" s="381"/>
      <c r="W53" s="382"/>
      <c r="X53" s="382"/>
      <c r="Y53" s="382"/>
      <c r="Z53" s="382"/>
      <c r="AA53" s="382"/>
      <c r="AB53" s="382"/>
      <c r="AC53" s="382"/>
      <c r="AD53" s="382"/>
      <c r="AE53" s="383"/>
      <c r="AF53" s="334"/>
      <c r="AG53" s="335"/>
      <c r="AH53" s="374"/>
      <c r="AI53" s="262">
        <v>311040</v>
      </c>
      <c r="AJ53" s="262"/>
      <c r="AK53" s="263"/>
      <c r="AL53" s="264" t="s">
        <v>344</v>
      </c>
      <c r="AM53" s="265"/>
      <c r="AN53" s="265"/>
      <c r="AO53" s="265"/>
      <c r="AP53" s="265"/>
      <c r="AQ53" s="265"/>
      <c r="AR53" s="265"/>
      <c r="AS53" s="289"/>
      <c r="AT53" s="266">
        <v>340</v>
      </c>
      <c r="AU53" s="267"/>
      <c r="AV53" s="267"/>
      <c r="AW53" s="268"/>
      <c r="AX53" s="267"/>
      <c r="AY53" s="269"/>
      <c r="AZ53" s="261">
        <v>311094</v>
      </c>
      <c r="BA53" s="262"/>
      <c r="BB53" s="263"/>
      <c r="BC53" s="264" t="s">
        <v>345</v>
      </c>
      <c r="BD53" s="265"/>
      <c r="BE53" s="265"/>
      <c r="BF53" s="265"/>
      <c r="BG53" s="265"/>
      <c r="BH53" s="265"/>
      <c r="BI53" s="265"/>
      <c r="BJ53" s="289"/>
      <c r="BK53" s="266">
        <v>430</v>
      </c>
      <c r="BL53" s="267"/>
      <c r="BM53" s="267"/>
      <c r="BN53" s="268"/>
      <c r="BO53" s="267"/>
      <c r="BP53" s="269"/>
      <c r="BQ53" s="261">
        <v>312037</v>
      </c>
      <c r="BR53" s="262"/>
      <c r="BS53" s="263"/>
      <c r="BT53" s="264" t="s">
        <v>341</v>
      </c>
      <c r="BU53" s="265"/>
      <c r="BV53" s="265"/>
      <c r="BW53" s="265"/>
      <c r="BX53" s="265"/>
      <c r="BY53" s="265"/>
      <c r="BZ53" s="265"/>
      <c r="CA53" s="289"/>
      <c r="CB53" s="266">
        <v>100</v>
      </c>
      <c r="CC53" s="267"/>
      <c r="CD53" s="267"/>
      <c r="CE53" s="268"/>
      <c r="CF53" s="267"/>
      <c r="CG53" s="269"/>
      <c r="CH53" s="370">
        <v>312078</v>
      </c>
      <c r="CI53" s="371"/>
      <c r="CJ53" s="372"/>
      <c r="CK53" s="264" t="s">
        <v>342</v>
      </c>
      <c r="CL53" s="265"/>
      <c r="CM53" s="265"/>
      <c r="CN53" s="265"/>
      <c r="CO53" s="265"/>
      <c r="CP53" s="265"/>
      <c r="CQ53" s="265"/>
      <c r="CR53" s="289"/>
      <c r="CS53" s="266">
        <v>340</v>
      </c>
      <c r="CT53" s="267"/>
      <c r="CU53" s="267"/>
      <c r="CV53" s="268"/>
      <c r="CW53" s="267"/>
      <c r="CX53" s="269"/>
    </row>
    <row r="54" spans="1:102" ht="12.75" customHeight="1" thickBot="1" x14ac:dyDescent="0.25">
      <c r="A54" s="261">
        <v>310038</v>
      </c>
      <c r="B54" s="262"/>
      <c r="C54" s="263"/>
      <c r="D54" s="264" t="s">
        <v>343</v>
      </c>
      <c r="E54" s="265"/>
      <c r="F54" s="265"/>
      <c r="G54" s="265"/>
      <c r="H54" s="265"/>
      <c r="I54" s="265"/>
      <c r="J54" s="265"/>
      <c r="K54" s="265"/>
      <c r="L54" s="266">
        <v>400</v>
      </c>
      <c r="M54" s="267"/>
      <c r="N54" s="267"/>
      <c r="O54" s="268"/>
      <c r="P54" s="267"/>
      <c r="Q54" s="269"/>
      <c r="R54" s="378"/>
      <c r="S54" s="330"/>
      <c r="T54" s="330"/>
      <c r="U54" s="330"/>
      <c r="V54" s="384"/>
      <c r="W54" s="385"/>
      <c r="X54" s="385"/>
      <c r="Y54" s="385"/>
      <c r="Z54" s="385"/>
      <c r="AA54" s="385"/>
      <c r="AB54" s="385"/>
      <c r="AC54" s="385"/>
      <c r="AD54" s="385"/>
      <c r="AE54" s="386"/>
      <c r="AF54" s="337"/>
      <c r="AG54" s="338"/>
      <c r="AH54" s="375"/>
      <c r="AI54" s="342" t="s">
        <v>299</v>
      </c>
      <c r="AJ54" s="342"/>
      <c r="AK54" s="342"/>
      <c r="AL54" s="342"/>
      <c r="AM54" s="342"/>
      <c r="AN54" s="342"/>
      <c r="AO54" s="342"/>
      <c r="AP54" s="342"/>
      <c r="AQ54" s="342"/>
      <c r="AR54" s="342"/>
      <c r="AS54" s="343"/>
      <c r="AT54" s="344">
        <f>SUM(AT45:AV53)</f>
        <v>4189</v>
      </c>
      <c r="AU54" s="345"/>
      <c r="AV54" s="346"/>
      <c r="AW54" s="347" t="str">
        <f>IF(COUNTA(AW45:AW53)=0,"",SUMIF(AW45:AW53,"●",AT45:AT53)+SUM(AW45:AW53))</f>
        <v/>
      </c>
      <c r="AX54" s="345"/>
      <c r="AY54" s="346"/>
      <c r="AZ54" s="261">
        <v>311095</v>
      </c>
      <c r="BA54" s="262"/>
      <c r="BB54" s="263"/>
      <c r="BC54" s="264" t="s">
        <v>349</v>
      </c>
      <c r="BD54" s="265"/>
      <c r="BE54" s="265"/>
      <c r="BF54" s="265"/>
      <c r="BG54" s="265"/>
      <c r="BH54" s="265"/>
      <c r="BI54" s="265"/>
      <c r="BJ54" s="289"/>
      <c r="BK54" s="266">
        <v>550</v>
      </c>
      <c r="BL54" s="267"/>
      <c r="BM54" s="267"/>
      <c r="BN54" s="268"/>
      <c r="BO54" s="267"/>
      <c r="BP54" s="269"/>
      <c r="BQ54" s="261">
        <v>312038</v>
      </c>
      <c r="BR54" s="262"/>
      <c r="BS54" s="263"/>
      <c r="BT54" s="264" t="s">
        <v>346</v>
      </c>
      <c r="BU54" s="265"/>
      <c r="BV54" s="265"/>
      <c r="BW54" s="265"/>
      <c r="BX54" s="265"/>
      <c r="BY54" s="265"/>
      <c r="BZ54" s="265"/>
      <c r="CA54" s="289"/>
      <c r="CB54" s="266">
        <v>700</v>
      </c>
      <c r="CC54" s="267"/>
      <c r="CD54" s="267"/>
      <c r="CE54" s="268"/>
      <c r="CF54" s="267"/>
      <c r="CG54" s="269"/>
      <c r="CH54" s="341" t="s">
        <v>347</v>
      </c>
      <c r="CI54" s="342"/>
      <c r="CJ54" s="342"/>
      <c r="CK54" s="342"/>
      <c r="CL54" s="342"/>
      <c r="CM54" s="342"/>
      <c r="CN54" s="342"/>
      <c r="CO54" s="342"/>
      <c r="CP54" s="342"/>
      <c r="CQ54" s="342"/>
      <c r="CR54" s="343"/>
      <c r="CS54" s="344">
        <f>SUM(CS45:CS53)</f>
        <v>3512</v>
      </c>
      <c r="CT54" s="345"/>
      <c r="CU54" s="346"/>
      <c r="CV54" s="347" t="str">
        <f>IF(COUNTA(CV45:CV53)=0,"",SUMIF(CV45:CV53,"●",CS45:CS53)+SUM(CV45:CV53))</f>
        <v/>
      </c>
      <c r="CW54" s="345"/>
      <c r="CX54" s="346"/>
    </row>
    <row r="55" spans="1:102" ht="12.75" customHeight="1" x14ac:dyDescent="0.2">
      <c r="A55" s="261">
        <v>310039</v>
      </c>
      <c r="B55" s="262"/>
      <c r="C55" s="263"/>
      <c r="D55" s="264" t="s">
        <v>348</v>
      </c>
      <c r="E55" s="265"/>
      <c r="F55" s="265"/>
      <c r="G55" s="265"/>
      <c r="H55" s="265"/>
      <c r="I55" s="265"/>
      <c r="J55" s="265"/>
      <c r="K55" s="265"/>
      <c r="L55" s="266">
        <v>600</v>
      </c>
      <c r="M55" s="267"/>
      <c r="N55" s="267"/>
      <c r="O55" s="268"/>
      <c r="P55" s="267"/>
      <c r="Q55" s="269"/>
      <c r="AH55" s="44"/>
      <c r="AI55" s="262">
        <v>311041</v>
      </c>
      <c r="AJ55" s="262"/>
      <c r="AK55" s="263"/>
      <c r="AL55" s="264" t="s">
        <v>352</v>
      </c>
      <c r="AM55" s="265"/>
      <c r="AN55" s="265"/>
      <c r="AO55" s="265"/>
      <c r="AP55" s="265"/>
      <c r="AQ55" s="265"/>
      <c r="AR55" s="265"/>
      <c r="AS55" s="289"/>
      <c r="AT55" s="266">
        <v>880</v>
      </c>
      <c r="AU55" s="267"/>
      <c r="AV55" s="267"/>
      <c r="AW55" s="268"/>
      <c r="AX55" s="267"/>
      <c r="AY55" s="269"/>
      <c r="AZ55" s="261">
        <v>311096</v>
      </c>
      <c r="BA55" s="262"/>
      <c r="BB55" s="263"/>
      <c r="BC55" s="264" t="s">
        <v>353</v>
      </c>
      <c r="BD55" s="265"/>
      <c r="BE55" s="265"/>
      <c r="BF55" s="265"/>
      <c r="BG55" s="265"/>
      <c r="BH55" s="265"/>
      <c r="BI55" s="265"/>
      <c r="BJ55" s="289"/>
      <c r="BK55" s="266">
        <v>197</v>
      </c>
      <c r="BL55" s="267"/>
      <c r="BM55" s="267"/>
      <c r="BN55" s="268"/>
      <c r="BO55" s="267"/>
      <c r="BP55" s="269"/>
      <c r="BQ55" s="261">
        <v>312039</v>
      </c>
      <c r="BR55" s="262"/>
      <c r="BS55" s="263"/>
      <c r="BT55" s="264" t="s">
        <v>350</v>
      </c>
      <c r="BU55" s="265"/>
      <c r="BV55" s="265"/>
      <c r="BW55" s="265"/>
      <c r="BX55" s="265"/>
      <c r="BY55" s="265"/>
      <c r="BZ55" s="265"/>
      <c r="CA55" s="289"/>
      <c r="CB55" s="266">
        <v>590</v>
      </c>
      <c r="CC55" s="267"/>
      <c r="CD55" s="267"/>
      <c r="CE55" s="268"/>
      <c r="CF55" s="267"/>
      <c r="CG55" s="269"/>
      <c r="CH55" s="261">
        <v>312079</v>
      </c>
      <c r="CI55" s="262"/>
      <c r="CJ55" s="263"/>
      <c r="CK55" s="264" t="s">
        <v>1137</v>
      </c>
      <c r="CL55" s="265"/>
      <c r="CM55" s="265"/>
      <c r="CN55" s="265"/>
      <c r="CO55" s="265"/>
      <c r="CP55" s="265"/>
      <c r="CQ55" s="265"/>
      <c r="CR55" s="289"/>
      <c r="CS55" s="266">
        <v>120</v>
      </c>
      <c r="CT55" s="267"/>
      <c r="CU55" s="267"/>
      <c r="CV55" s="268"/>
      <c r="CW55" s="267"/>
      <c r="CX55" s="269"/>
    </row>
    <row r="56" spans="1:102" ht="12.75" customHeight="1" x14ac:dyDescent="0.2">
      <c r="A56" s="341" t="s">
        <v>351</v>
      </c>
      <c r="B56" s="342"/>
      <c r="C56" s="342"/>
      <c r="D56" s="342"/>
      <c r="E56" s="342"/>
      <c r="F56" s="342"/>
      <c r="G56" s="342"/>
      <c r="H56" s="342"/>
      <c r="I56" s="342"/>
      <c r="J56" s="342"/>
      <c r="K56" s="342"/>
      <c r="L56" s="344">
        <f>SUM(L46:L55)</f>
        <v>5480</v>
      </c>
      <c r="M56" s="345"/>
      <c r="N56" s="346"/>
      <c r="O56" s="347" t="str">
        <f>IF(COUNTA(O46:O55)=0,"",SUMIF(O46:O55,"●",L46:L55)+SUM(O46:O55))</f>
        <v/>
      </c>
      <c r="P56" s="345"/>
      <c r="Q56" s="346"/>
      <c r="AH56" s="44"/>
      <c r="AI56" s="262">
        <v>311042</v>
      </c>
      <c r="AJ56" s="262"/>
      <c r="AK56" s="263"/>
      <c r="AL56" s="264" t="s">
        <v>1129</v>
      </c>
      <c r="AM56" s="265"/>
      <c r="AN56" s="265"/>
      <c r="AO56" s="265"/>
      <c r="AP56" s="265"/>
      <c r="AQ56" s="265"/>
      <c r="AR56" s="265"/>
      <c r="AS56" s="289"/>
      <c r="AT56" s="266">
        <v>200</v>
      </c>
      <c r="AU56" s="267"/>
      <c r="AV56" s="267"/>
      <c r="AW56" s="268"/>
      <c r="AX56" s="267"/>
      <c r="AY56" s="269"/>
      <c r="AZ56" s="261">
        <v>311097</v>
      </c>
      <c r="BA56" s="262"/>
      <c r="BB56" s="263"/>
      <c r="BC56" s="264" t="s">
        <v>356</v>
      </c>
      <c r="BD56" s="265"/>
      <c r="BE56" s="265"/>
      <c r="BF56" s="265"/>
      <c r="BG56" s="265"/>
      <c r="BH56" s="265"/>
      <c r="BI56" s="265"/>
      <c r="BJ56" s="289"/>
      <c r="BK56" s="266">
        <v>310</v>
      </c>
      <c r="BL56" s="267"/>
      <c r="BM56" s="267"/>
      <c r="BN56" s="268"/>
      <c r="BO56" s="267"/>
      <c r="BP56" s="269"/>
      <c r="BQ56" s="341" t="s">
        <v>354</v>
      </c>
      <c r="BR56" s="342"/>
      <c r="BS56" s="342"/>
      <c r="BT56" s="342"/>
      <c r="BU56" s="342"/>
      <c r="BV56" s="342"/>
      <c r="BW56" s="342"/>
      <c r="BX56" s="342"/>
      <c r="BY56" s="342"/>
      <c r="BZ56" s="342"/>
      <c r="CA56" s="343"/>
      <c r="CB56" s="344">
        <f>SUM(CB50:CB55)</f>
        <v>2510</v>
      </c>
      <c r="CC56" s="345"/>
      <c r="CD56" s="346"/>
      <c r="CE56" s="347" t="str">
        <f>IF(COUNTA(CE50:CE55)=0,"",SUMIF(CE50:CE55,"●",CB50:CB55)+SUM(CE50:CE55))</f>
        <v/>
      </c>
      <c r="CF56" s="345"/>
      <c r="CG56" s="346"/>
      <c r="CH56" s="261">
        <v>312080</v>
      </c>
      <c r="CI56" s="262"/>
      <c r="CJ56" s="263"/>
      <c r="CK56" s="264" t="s">
        <v>1138</v>
      </c>
      <c r="CL56" s="265"/>
      <c r="CM56" s="265"/>
      <c r="CN56" s="265"/>
      <c r="CO56" s="265"/>
      <c r="CP56" s="265"/>
      <c r="CQ56" s="265"/>
      <c r="CR56" s="289"/>
      <c r="CS56" s="266">
        <v>340</v>
      </c>
      <c r="CT56" s="267"/>
      <c r="CU56" s="267"/>
      <c r="CV56" s="268"/>
      <c r="CW56" s="267"/>
      <c r="CX56" s="269"/>
    </row>
    <row r="57" spans="1:102" ht="12.75" customHeight="1" x14ac:dyDescent="0.2">
      <c r="A57" s="261">
        <v>310040</v>
      </c>
      <c r="B57" s="262"/>
      <c r="C57" s="263"/>
      <c r="D57" s="264" t="s">
        <v>355</v>
      </c>
      <c r="E57" s="265"/>
      <c r="F57" s="265"/>
      <c r="G57" s="265"/>
      <c r="H57" s="265"/>
      <c r="I57" s="265"/>
      <c r="J57" s="265"/>
      <c r="K57" s="265"/>
      <c r="L57" s="266">
        <v>890</v>
      </c>
      <c r="M57" s="267"/>
      <c r="N57" s="267"/>
      <c r="O57" s="268"/>
      <c r="P57" s="267"/>
      <c r="Q57" s="269"/>
      <c r="AH57" s="44"/>
      <c r="AI57" s="262">
        <v>311043</v>
      </c>
      <c r="AJ57" s="262"/>
      <c r="AK57" s="263"/>
      <c r="AL57" s="264" t="s">
        <v>360</v>
      </c>
      <c r="AM57" s="265"/>
      <c r="AN57" s="265"/>
      <c r="AO57" s="265"/>
      <c r="AP57" s="265"/>
      <c r="AQ57" s="265"/>
      <c r="AR57" s="265"/>
      <c r="AS57" s="289"/>
      <c r="AT57" s="266">
        <v>340</v>
      </c>
      <c r="AU57" s="267"/>
      <c r="AV57" s="267"/>
      <c r="AW57" s="268"/>
      <c r="AX57" s="267"/>
      <c r="AY57" s="269"/>
      <c r="AZ57" s="367" t="s">
        <v>361</v>
      </c>
      <c r="BA57" s="368"/>
      <c r="BB57" s="368"/>
      <c r="BC57" s="368"/>
      <c r="BD57" s="368"/>
      <c r="BE57" s="368"/>
      <c r="BF57" s="368"/>
      <c r="BG57" s="368"/>
      <c r="BH57" s="368"/>
      <c r="BI57" s="368"/>
      <c r="BJ57" s="369"/>
      <c r="BK57" s="363">
        <f>SUM(BK52:BM56)</f>
        <v>2107</v>
      </c>
      <c r="BL57" s="364"/>
      <c r="BM57" s="365"/>
      <c r="BN57" s="366" t="str">
        <f>IF(COUNTA(BN52:BN56)=0,"",SUMIF(BN52:BN56,"●",BK52:BK56)+SUM(BN52:BN56))</f>
        <v/>
      </c>
      <c r="BO57" s="364"/>
      <c r="BP57" s="365"/>
      <c r="BQ57" s="261">
        <v>312040</v>
      </c>
      <c r="BR57" s="262"/>
      <c r="BS57" s="263"/>
      <c r="BT57" s="264" t="s">
        <v>357</v>
      </c>
      <c r="BU57" s="265"/>
      <c r="BV57" s="265"/>
      <c r="BW57" s="265"/>
      <c r="BX57" s="265"/>
      <c r="BY57" s="265"/>
      <c r="BZ57" s="265"/>
      <c r="CA57" s="289"/>
      <c r="CB57" s="266">
        <v>600</v>
      </c>
      <c r="CC57" s="267"/>
      <c r="CD57" s="267"/>
      <c r="CE57" s="268"/>
      <c r="CF57" s="267"/>
      <c r="CG57" s="269"/>
      <c r="CH57" s="261">
        <v>312081</v>
      </c>
      <c r="CI57" s="262"/>
      <c r="CJ57" s="263"/>
      <c r="CK57" s="264" t="s">
        <v>358</v>
      </c>
      <c r="CL57" s="265"/>
      <c r="CM57" s="265"/>
      <c r="CN57" s="265"/>
      <c r="CO57" s="265"/>
      <c r="CP57" s="265"/>
      <c r="CQ57" s="265"/>
      <c r="CR57" s="289"/>
      <c r="CS57" s="266">
        <v>210</v>
      </c>
      <c r="CT57" s="267"/>
      <c r="CU57" s="267"/>
      <c r="CV57" s="268"/>
      <c r="CW57" s="267"/>
      <c r="CX57" s="269"/>
    </row>
    <row r="58" spans="1:102" ht="12.75" customHeight="1" thickBot="1" x14ac:dyDescent="0.25">
      <c r="A58" s="261">
        <v>310041</v>
      </c>
      <c r="B58" s="262"/>
      <c r="C58" s="263"/>
      <c r="D58" s="264" t="s">
        <v>359</v>
      </c>
      <c r="E58" s="265"/>
      <c r="F58" s="265"/>
      <c r="G58" s="265"/>
      <c r="H58" s="265"/>
      <c r="I58" s="265"/>
      <c r="J58" s="265"/>
      <c r="K58" s="265"/>
      <c r="L58" s="266">
        <v>430</v>
      </c>
      <c r="M58" s="267"/>
      <c r="N58" s="267"/>
      <c r="O58" s="268"/>
      <c r="P58" s="267"/>
      <c r="Q58" s="269"/>
      <c r="AH58" s="44"/>
      <c r="AI58" s="262">
        <v>311044</v>
      </c>
      <c r="AJ58" s="262"/>
      <c r="AK58" s="263"/>
      <c r="AL58" s="264" t="s">
        <v>364</v>
      </c>
      <c r="AM58" s="265"/>
      <c r="AN58" s="265"/>
      <c r="AO58" s="265"/>
      <c r="AP58" s="265"/>
      <c r="AQ58" s="265"/>
      <c r="AR58" s="265"/>
      <c r="AS58" s="289"/>
      <c r="AT58" s="266">
        <v>210</v>
      </c>
      <c r="AU58" s="267"/>
      <c r="AV58" s="267"/>
      <c r="AW58" s="268"/>
      <c r="AX58" s="267"/>
      <c r="AY58" s="269"/>
      <c r="AZ58" s="261">
        <v>311098</v>
      </c>
      <c r="BA58" s="262"/>
      <c r="BB58" s="263"/>
      <c r="BC58" s="264" t="s">
        <v>365</v>
      </c>
      <c r="BD58" s="265"/>
      <c r="BE58" s="265"/>
      <c r="BF58" s="265"/>
      <c r="BG58" s="265"/>
      <c r="BH58" s="265"/>
      <c r="BI58" s="265"/>
      <c r="BJ58" s="289"/>
      <c r="BK58" s="266">
        <v>230</v>
      </c>
      <c r="BL58" s="267"/>
      <c r="BM58" s="267"/>
      <c r="BN58" s="268"/>
      <c r="BO58" s="267"/>
      <c r="BP58" s="269"/>
      <c r="BQ58" s="287" t="s">
        <v>362</v>
      </c>
      <c r="BR58" s="247"/>
      <c r="BS58" s="247"/>
      <c r="BT58" s="247"/>
      <c r="BU58" s="247"/>
      <c r="BV58" s="247"/>
      <c r="BW58" s="247"/>
      <c r="BX58" s="247"/>
      <c r="BY58" s="247"/>
      <c r="BZ58" s="247"/>
      <c r="CA58" s="288"/>
      <c r="CB58" s="248">
        <f>SUM(CB57)</f>
        <v>600</v>
      </c>
      <c r="CC58" s="249"/>
      <c r="CD58" s="250"/>
      <c r="CE58" s="251" t="str">
        <f>IF(COUNTA(CE57:CE57)=0,"",SUMIF(CE57:CE57,"●",CB57:CB57)+SUM(CE57:CE57))</f>
        <v/>
      </c>
      <c r="CF58" s="249"/>
      <c r="CG58" s="250"/>
      <c r="CH58" s="262">
        <v>312083</v>
      </c>
      <c r="CI58" s="262"/>
      <c r="CJ58" s="263"/>
      <c r="CK58" s="264" t="s">
        <v>1139</v>
      </c>
      <c r="CL58" s="265"/>
      <c r="CM58" s="265"/>
      <c r="CN58" s="265"/>
      <c r="CO58" s="265"/>
      <c r="CP58" s="265"/>
      <c r="CQ58" s="265"/>
      <c r="CR58" s="289"/>
      <c r="CS58" s="266">
        <v>950</v>
      </c>
      <c r="CT58" s="267"/>
      <c r="CU58" s="267"/>
      <c r="CV58" s="268"/>
      <c r="CW58" s="267"/>
      <c r="CX58" s="269"/>
    </row>
    <row r="59" spans="1:102" ht="12.75" customHeight="1" x14ac:dyDescent="0.2">
      <c r="A59" s="358">
        <v>310094</v>
      </c>
      <c r="B59" s="349"/>
      <c r="C59" s="350"/>
      <c r="D59" s="351" t="s">
        <v>363</v>
      </c>
      <c r="E59" s="352"/>
      <c r="F59" s="352"/>
      <c r="G59" s="352"/>
      <c r="H59" s="352"/>
      <c r="I59" s="352"/>
      <c r="J59" s="352"/>
      <c r="K59" s="352"/>
      <c r="L59" s="359">
        <v>180</v>
      </c>
      <c r="M59" s="360"/>
      <c r="N59" s="360"/>
      <c r="O59" s="361"/>
      <c r="P59" s="360"/>
      <c r="Q59" s="362"/>
      <c r="AH59" s="44"/>
      <c r="AI59" s="262">
        <v>311045</v>
      </c>
      <c r="AJ59" s="262"/>
      <c r="AK59" s="263"/>
      <c r="AL59" s="264" t="s">
        <v>367</v>
      </c>
      <c r="AM59" s="265"/>
      <c r="AN59" s="265"/>
      <c r="AO59" s="265"/>
      <c r="AP59" s="265"/>
      <c r="AQ59" s="265"/>
      <c r="AR59" s="265"/>
      <c r="AS59" s="289"/>
      <c r="AT59" s="266">
        <v>330</v>
      </c>
      <c r="AU59" s="267"/>
      <c r="AV59" s="267"/>
      <c r="AW59" s="268"/>
      <c r="AX59" s="267"/>
      <c r="AY59" s="269"/>
      <c r="AZ59" s="261">
        <v>311099</v>
      </c>
      <c r="BA59" s="262"/>
      <c r="BB59" s="263"/>
      <c r="BC59" s="264" t="s">
        <v>368</v>
      </c>
      <c r="BD59" s="265"/>
      <c r="BE59" s="265"/>
      <c r="BF59" s="265"/>
      <c r="BG59" s="265"/>
      <c r="BH59" s="265"/>
      <c r="BI59" s="265"/>
      <c r="BJ59" s="289"/>
      <c r="BK59" s="266">
        <v>340</v>
      </c>
      <c r="BL59" s="267"/>
      <c r="BM59" s="267"/>
      <c r="BN59" s="268"/>
      <c r="BO59" s="267"/>
      <c r="BP59" s="269"/>
      <c r="CG59" s="45"/>
      <c r="CH59" s="261">
        <v>312082</v>
      </c>
      <c r="CI59" s="262"/>
      <c r="CJ59" s="263"/>
      <c r="CK59" s="264" t="s">
        <v>1140</v>
      </c>
      <c r="CL59" s="265"/>
      <c r="CM59" s="265"/>
      <c r="CN59" s="265"/>
      <c r="CO59" s="265"/>
      <c r="CP59" s="265"/>
      <c r="CQ59" s="265"/>
      <c r="CR59" s="289"/>
      <c r="CS59" s="266">
        <v>450</v>
      </c>
      <c r="CT59" s="267"/>
      <c r="CU59" s="267"/>
      <c r="CV59" s="268"/>
      <c r="CW59" s="267"/>
      <c r="CX59" s="269"/>
    </row>
    <row r="60" spans="1:102" ht="12.75" customHeight="1" x14ac:dyDescent="0.2">
      <c r="A60" s="261">
        <v>310042</v>
      </c>
      <c r="B60" s="262"/>
      <c r="C60" s="263"/>
      <c r="D60" s="264" t="s">
        <v>366</v>
      </c>
      <c r="E60" s="265"/>
      <c r="F60" s="265"/>
      <c r="G60" s="265"/>
      <c r="H60" s="265"/>
      <c r="I60" s="265"/>
      <c r="J60" s="265"/>
      <c r="K60" s="265"/>
      <c r="L60" s="266">
        <v>490</v>
      </c>
      <c r="M60" s="267"/>
      <c r="N60" s="267"/>
      <c r="O60" s="268"/>
      <c r="P60" s="267"/>
      <c r="Q60" s="269"/>
      <c r="AH60" s="44"/>
      <c r="AI60" s="262">
        <v>311046</v>
      </c>
      <c r="AJ60" s="262"/>
      <c r="AK60" s="263"/>
      <c r="AL60" s="264" t="s">
        <v>371</v>
      </c>
      <c r="AM60" s="265"/>
      <c r="AN60" s="265"/>
      <c r="AO60" s="265"/>
      <c r="AP60" s="265"/>
      <c r="AQ60" s="265"/>
      <c r="AR60" s="265"/>
      <c r="AS60" s="289"/>
      <c r="AT60" s="266">
        <v>550</v>
      </c>
      <c r="AU60" s="267"/>
      <c r="AV60" s="269"/>
      <c r="AW60" s="268"/>
      <c r="AX60" s="267"/>
      <c r="AY60" s="269"/>
      <c r="AZ60" s="261">
        <v>311100</v>
      </c>
      <c r="BA60" s="262"/>
      <c r="BB60" s="263"/>
      <c r="BC60" s="264" t="s">
        <v>372</v>
      </c>
      <c r="BD60" s="265"/>
      <c r="BE60" s="265"/>
      <c r="BF60" s="265"/>
      <c r="BG60" s="265"/>
      <c r="BH60" s="265"/>
      <c r="BI60" s="265"/>
      <c r="BJ60" s="289"/>
      <c r="BK60" s="266">
        <v>283</v>
      </c>
      <c r="BL60" s="267"/>
      <c r="BM60" s="267"/>
      <c r="BN60" s="268"/>
      <c r="BO60" s="267"/>
      <c r="BP60" s="269"/>
      <c r="CG60" s="44"/>
      <c r="CH60" s="262">
        <v>312084</v>
      </c>
      <c r="CI60" s="262"/>
      <c r="CJ60" s="263"/>
      <c r="CK60" s="264" t="s">
        <v>369</v>
      </c>
      <c r="CL60" s="265"/>
      <c r="CM60" s="265"/>
      <c r="CN60" s="265"/>
      <c r="CO60" s="265"/>
      <c r="CP60" s="265"/>
      <c r="CQ60" s="265"/>
      <c r="CR60" s="289"/>
      <c r="CS60" s="266">
        <v>830</v>
      </c>
      <c r="CT60" s="267"/>
      <c r="CU60" s="267"/>
      <c r="CV60" s="268"/>
      <c r="CW60" s="267"/>
      <c r="CX60" s="269"/>
    </row>
    <row r="61" spans="1:102" ht="12.75" customHeight="1" x14ac:dyDescent="0.2">
      <c r="A61" s="261">
        <v>310043</v>
      </c>
      <c r="B61" s="262"/>
      <c r="C61" s="263"/>
      <c r="D61" s="264" t="s">
        <v>370</v>
      </c>
      <c r="E61" s="265"/>
      <c r="F61" s="265"/>
      <c r="G61" s="265"/>
      <c r="H61" s="265"/>
      <c r="I61" s="265"/>
      <c r="J61" s="265"/>
      <c r="K61" s="265"/>
      <c r="L61" s="266">
        <v>350</v>
      </c>
      <c r="M61" s="267"/>
      <c r="N61" s="267"/>
      <c r="O61" s="268"/>
      <c r="P61" s="267"/>
      <c r="Q61" s="269"/>
      <c r="AH61" s="44"/>
      <c r="AI61" s="262">
        <v>311047</v>
      </c>
      <c r="AJ61" s="262"/>
      <c r="AK61" s="263"/>
      <c r="AL61" s="264" t="s">
        <v>375</v>
      </c>
      <c r="AM61" s="265"/>
      <c r="AN61" s="265"/>
      <c r="AO61" s="265"/>
      <c r="AP61" s="265"/>
      <c r="AQ61" s="265"/>
      <c r="AR61" s="265"/>
      <c r="AS61" s="289"/>
      <c r="AT61" s="266">
        <v>340</v>
      </c>
      <c r="AU61" s="267"/>
      <c r="AV61" s="267"/>
      <c r="AW61" s="268"/>
      <c r="AX61" s="267"/>
      <c r="AY61" s="269"/>
      <c r="AZ61" s="261">
        <v>311101</v>
      </c>
      <c r="BA61" s="262"/>
      <c r="BB61" s="263"/>
      <c r="BC61" s="264" t="s">
        <v>376</v>
      </c>
      <c r="BD61" s="265"/>
      <c r="BE61" s="265"/>
      <c r="BF61" s="265"/>
      <c r="BG61" s="265"/>
      <c r="BH61" s="265"/>
      <c r="BI61" s="265"/>
      <c r="BJ61" s="289"/>
      <c r="BK61" s="266">
        <v>270</v>
      </c>
      <c r="BL61" s="267"/>
      <c r="BM61" s="267"/>
      <c r="BN61" s="268"/>
      <c r="BO61" s="267"/>
      <c r="BP61" s="269"/>
      <c r="CG61" s="44"/>
      <c r="CH61" s="262">
        <v>312085</v>
      </c>
      <c r="CI61" s="262"/>
      <c r="CJ61" s="263"/>
      <c r="CK61" s="264" t="s">
        <v>373</v>
      </c>
      <c r="CL61" s="265"/>
      <c r="CM61" s="265"/>
      <c r="CN61" s="265"/>
      <c r="CO61" s="265"/>
      <c r="CP61" s="265"/>
      <c r="CQ61" s="265"/>
      <c r="CR61" s="265"/>
      <c r="CS61" s="266">
        <v>500</v>
      </c>
      <c r="CT61" s="267"/>
      <c r="CU61" s="267"/>
      <c r="CV61" s="268"/>
      <c r="CW61" s="267"/>
      <c r="CX61" s="269"/>
    </row>
    <row r="62" spans="1:102" ht="12.75" customHeight="1" thickBot="1" x14ac:dyDescent="0.25">
      <c r="A62" s="261">
        <v>310044</v>
      </c>
      <c r="B62" s="262"/>
      <c r="C62" s="263"/>
      <c r="D62" s="264" t="s">
        <v>374</v>
      </c>
      <c r="E62" s="265"/>
      <c r="F62" s="265"/>
      <c r="G62" s="265"/>
      <c r="H62" s="265"/>
      <c r="I62" s="265"/>
      <c r="J62" s="265"/>
      <c r="K62" s="265"/>
      <c r="L62" s="266">
        <v>470</v>
      </c>
      <c r="M62" s="267"/>
      <c r="N62" s="267"/>
      <c r="O62" s="268"/>
      <c r="P62" s="267"/>
      <c r="Q62" s="269"/>
      <c r="AH62" s="44"/>
      <c r="AI62" s="262">
        <v>311048</v>
      </c>
      <c r="AJ62" s="262"/>
      <c r="AK62" s="263"/>
      <c r="AL62" s="264" t="s">
        <v>379</v>
      </c>
      <c r="AM62" s="265"/>
      <c r="AN62" s="265"/>
      <c r="AO62" s="265"/>
      <c r="AP62" s="265"/>
      <c r="AQ62" s="265"/>
      <c r="AR62" s="265"/>
      <c r="AS62" s="289"/>
      <c r="AT62" s="266">
        <v>450</v>
      </c>
      <c r="AU62" s="267"/>
      <c r="AV62" s="267"/>
      <c r="AW62" s="268"/>
      <c r="AX62" s="267"/>
      <c r="AY62" s="269"/>
      <c r="AZ62" s="261">
        <v>311102</v>
      </c>
      <c r="BA62" s="262"/>
      <c r="BB62" s="263"/>
      <c r="BC62" s="264" t="s">
        <v>380</v>
      </c>
      <c r="BD62" s="265"/>
      <c r="BE62" s="265"/>
      <c r="BF62" s="265"/>
      <c r="BG62" s="265"/>
      <c r="BH62" s="265"/>
      <c r="BI62" s="265"/>
      <c r="BJ62" s="289"/>
      <c r="BK62" s="266">
        <v>340</v>
      </c>
      <c r="BL62" s="267"/>
      <c r="BM62" s="267"/>
      <c r="BN62" s="268"/>
      <c r="BO62" s="267"/>
      <c r="BP62" s="269"/>
      <c r="CG62" s="44"/>
      <c r="CH62" s="342" t="s">
        <v>377</v>
      </c>
      <c r="CI62" s="342"/>
      <c r="CJ62" s="342"/>
      <c r="CK62" s="342"/>
      <c r="CL62" s="342"/>
      <c r="CM62" s="342"/>
      <c r="CN62" s="342"/>
      <c r="CO62" s="342"/>
      <c r="CP62" s="342"/>
      <c r="CQ62" s="342"/>
      <c r="CR62" s="342"/>
      <c r="CS62" s="344">
        <f>SUM(CS55:CS61)</f>
        <v>3400</v>
      </c>
      <c r="CT62" s="345"/>
      <c r="CU62" s="346"/>
      <c r="CV62" s="347" t="str">
        <f>IF(COUNTA(CV55:CV61)=0,"",SUMIF(CV55:CV61,"●",CS55:CS61)+SUM(CV55:CV61))</f>
        <v/>
      </c>
      <c r="CW62" s="345"/>
      <c r="CX62" s="346"/>
    </row>
    <row r="63" spans="1:102" ht="12.75" customHeight="1" x14ac:dyDescent="0.2">
      <c r="A63" s="341" t="s">
        <v>378</v>
      </c>
      <c r="B63" s="342"/>
      <c r="C63" s="342"/>
      <c r="D63" s="342"/>
      <c r="E63" s="342"/>
      <c r="F63" s="342"/>
      <c r="G63" s="342"/>
      <c r="H63" s="342"/>
      <c r="I63" s="342"/>
      <c r="J63" s="342"/>
      <c r="K63" s="342"/>
      <c r="L63" s="344">
        <f>SUM(L57:N62)</f>
        <v>2810</v>
      </c>
      <c r="M63" s="345"/>
      <c r="N63" s="346"/>
      <c r="O63" s="347" t="str">
        <f>IF(COUNTA(O57:O62)=0,"",SUMIF(O57:O62,"●",L57:L62)+SUM(O57:O62))</f>
        <v/>
      </c>
      <c r="P63" s="345"/>
      <c r="Q63" s="346"/>
      <c r="AH63" s="44"/>
      <c r="AI63" s="262">
        <v>311049</v>
      </c>
      <c r="AJ63" s="262"/>
      <c r="AK63" s="263"/>
      <c r="AL63" s="264" t="s">
        <v>382</v>
      </c>
      <c r="AM63" s="265"/>
      <c r="AN63" s="265"/>
      <c r="AO63" s="265"/>
      <c r="AP63" s="265"/>
      <c r="AQ63" s="265"/>
      <c r="AR63" s="265"/>
      <c r="AS63" s="289"/>
      <c r="AT63" s="266">
        <v>660</v>
      </c>
      <c r="AU63" s="267"/>
      <c r="AV63" s="267"/>
      <c r="AW63" s="268"/>
      <c r="AX63" s="267"/>
      <c r="AY63" s="269"/>
      <c r="AZ63" s="261">
        <v>311103</v>
      </c>
      <c r="BA63" s="262"/>
      <c r="BB63" s="263"/>
      <c r="BC63" s="264" t="s">
        <v>383</v>
      </c>
      <c r="BD63" s="265"/>
      <c r="BE63" s="265"/>
      <c r="BF63" s="265"/>
      <c r="BG63" s="265"/>
      <c r="BH63" s="265"/>
      <c r="BI63" s="265"/>
      <c r="BJ63" s="289"/>
      <c r="BK63" s="266">
        <v>400</v>
      </c>
      <c r="BL63" s="267"/>
      <c r="BM63" s="267"/>
      <c r="BN63" s="268"/>
      <c r="BO63" s="267"/>
      <c r="BP63" s="269"/>
      <c r="CH63" s="325" t="s">
        <v>334</v>
      </c>
      <c r="CI63" s="326"/>
      <c r="CJ63" s="326"/>
      <c r="CK63" s="326"/>
      <c r="CL63" s="331">
        <f>CB23+CS30+CS62+CS44+CS54+CB49+CB36+CB56+CB58</f>
        <v>34381</v>
      </c>
      <c r="CM63" s="332"/>
      <c r="CN63" s="332"/>
      <c r="CO63" s="332"/>
      <c r="CP63" s="332"/>
      <c r="CQ63" s="332"/>
      <c r="CR63" s="332"/>
      <c r="CS63" s="332"/>
      <c r="CT63" s="332"/>
      <c r="CU63" s="333"/>
      <c r="CV63" s="340"/>
      <c r="CW63" s="332"/>
      <c r="CX63" s="333"/>
    </row>
    <row r="64" spans="1:102" ht="12.75" customHeight="1" x14ac:dyDescent="0.2">
      <c r="A64" s="261">
        <v>310045</v>
      </c>
      <c r="B64" s="262"/>
      <c r="C64" s="263"/>
      <c r="D64" s="264" t="s">
        <v>381</v>
      </c>
      <c r="E64" s="265"/>
      <c r="F64" s="265"/>
      <c r="G64" s="265"/>
      <c r="H64" s="265"/>
      <c r="I64" s="265"/>
      <c r="J64" s="265"/>
      <c r="K64" s="265"/>
      <c r="L64" s="266">
        <v>850</v>
      </c>
      <c r="M64" s="267"/>
      <c r="N64" s="267"/>
      <c r="O64" s="268"/>
      <c r="P64" s="267"/>
      <c r="Q64" s="269"/>
      <c r="AH64" s="44"/>
      <c r="AI64" s="342" t="s">
        <v>385</v>
      </c>
      <c r="AJ64" s="342"/>
      <c r="AK64" s="342"/>
      <c r="AL64" s="342"/>
      <c r="AM64" s="342"/>
      <c r="AN64" s="342"/>
      <c r="AO64" s="342"/>
      <c r="AP64" s="342"/>
      <c r="AQ64" s="342"/>
      <c r="AR64" s="342"/>
      <c r="AS64" s="343"/>
      <c r="AT64" s="344">
        <f>SUM(AT55:AV63)</f>
        <v>3960</v>
      </c>
      <c r="AU64" s="345"/>
      <c r="AV64" s="346"/>
      <c r="AW64" s="347" t="str">
        <f>IF(COUNTA(AW55:AW63)=0,"",SUMIF(AW55:AW63,"●",AT55:AT63)+SUM(AW55:AW63))</f>
        <v/>
      </c>
      <c r="AX64" s="345"/>
      <c r="AY64" s="346"/>
      <c r="AZ64" s="295">
        <v>311104</v>
      </c>
      <c r="BA64" s="262"/>
      <c r="BB64" s="263"/>
      <c r="BC64" s="264" t="s">
        <v>386</v>
      </c>
      <c r="BD64" s="265"/>
      <c r="BE64" s="265"/>
      <c r="BF64" s="265"/>
      <c r="BG64" s="265"/>
      <c r="BH64" s="265"/>
      <c r="BI64" s="265"/>
      <c r="BJ64" s="289"/>
      <c r="BK64" s="266">
        <v>200</v>
      </c>
      <c r="BL64" s="267"/>
      <c r="BM64" s="269"/>
      <c r="BN64" s="268"/>
      <c r="BO64" s="267"/>
      <c r="BP64" s="269"/>
      <c r="CH64" s="327"/>
      <c r="CI64" s="328"/>
      <c r="CJ64" s="328"/>
      <c r="CK64" s="328"/>
      <c r="CL64" s="334"/>
      <c r="CM64" s="335"/>
      <c r="CN64" s="335"/>
      <c r="CO64" s="335"/>
      <c r="CP64" s="335"/>
      <c r="CQ64" s="335"/>
      <c r="CR64" s="335"/>
      <c r="CS64" s="335"/>
      <c r="CT64" s="335"/>
      <c r="CU64" s="336"/>
      <c r="CV64" s="334"/>
      <c r="CW64" s="335"/>
      <c r="CX64" s="336"/>
    </row>
    <row r="65" spans="1:102" ht="12.75" customHeight="1" thickBot="1" x14ac:dyDescent="0.25">
      <c r="A65" s="261">
        <v>310046</v>
      </c>
      <c r="B65" s="262"/>
      <c r="C65" s="263"/>
      <c r="D65" s="264" t="s">
        <v>384</v>
      </c>
      <c r="E65" s="265"/>
      <c r="F65" s="265"/>
      <c r="G65" s="265"/>
      <c r="H65" s="265"/>
      <c r="I65" s="265"/>
      <c r="J65" s="265"/>
      <c r="K65" s="265"/>
      <c r="L65" s="266">
        <v>600</v>
      </c>
      <c r="M65" s="267"/>
      <c r="N65" s="267"/>
      <c r="O65" s="268"/>
      <c r="P65" s="267"/>
      <c r="Q65" s="269"/>
      <c r="AH65" s="44"/>
      <c r="AI65" s="262">
        <v>311051</v>
      </c>
      <c r="AJ65" s="262"/>
      <c r="AK65" s="263"/>
      <c r="AL65" s="264" t="s">
        <v>388</v>
      </c>
      <c r="AM65" s="265"/>
      <c r="AN65" s="265"/>
      <c r="AO65" s="265"/>
      <c r="AP65" s="265"/>
      <c r="AQ65" s="265"/>
      <c r="AR65" s="265"/>
      <c r="AS65" s="289"/>
      <c r="AT65" s="266">
        <v>440</v>
      </c>
      <c r="AU65" s="267"/>
      <c r="AV65" s="267"/>
      <c r="AW65" s="268"/>
      <c r="AX65" s="267"/>
      <c r="AY65" s="269"/>
      <c r="AZ65" s="348">
        <v>311106</v>
      </c>
      <c r="BA65" s="349"/>
      <c r="BB65" s="350"/>
      <c r="BC65" s="351" t="s">
        <v>1162</v>
      </c>
      <c r="BD65" s="352"/>
      <c r="BE65" s="352"/>
      <c r="BF65" s="352"/>
      <c r="BG65" s="352"/>
      <c r="BH65" s="352"/>
      <c r="BI65" s="352"/>
      <c r="BJ65" s="353"/>
      <c r="BK65" s="354">
        <v>600</v>
      </c>
      <c r="BL65" s="355"/>
      <c r="BM65" s="356"/>
      <c r="BN65" s="357"/>
      <c r="BO65" s="355"/>
      <c r="BP65" s="356"/>
      <c r="CH65" s="329"/>
      <c r="CI65" s="330"/>
      <c r="CJ65" s="330"/>
      <c r="CK65" s="330"/>
      <c r="CL65" s="337"/>
      <c r="CM65" s="338"/>
      <c r="CN65" s="338"/>
      <c r="CO65" s="338"/>
      <c r="CP65" s="338"/>
      <c r="CQ65" s="338"/>
      <c r="CR65" s="338"/>
      <c r="CS65" s="338"/>
      <c r="CT65" s="338"/>
      <c r="CU65" s="339"/>
      <c r="CV65" s="337"/>
      <c r="CW65" s="338"/>
      <c r="CX65" s="339"/>
    </row>
    <row r="66" spans="1:102" ht="12.75" customHeight="1" thickBot="1" x14ac:dyDescent="0.25">
      <c r="A66" s="261">
        <v>310047</v>
      </c>
      <c r="B66" s="262"/>
      <c r="C66" s="263"/>
      <c r="D66" s="264" t="s">
        <v>387</v>
      </c>
      <c r="E66" s="265"/>
      <c r="F66" s="265"/>
      <c r="G66" s="265"/>
      <c r="H66" s="265"/>
      <c r="I66" s="265"/>
      <c r="J66" s="265"/>
      <c r="K66" s="265"/>
      <c r="L66" s="266">
        <v>270</v>
      </c>
      <c r="M66" s="267"/>
      <c r="N66" s="267"/>
      <c r="O66" s="268"/>
      <c r="P66" s="267"/>
      <c r="Q66" s="269"/>
      <c r="AH66" s="44"/>
      <c r="AI66" s="262">
        <v>311052</v>
      </c>
      <c r="AJ66" s="262"/>
      <c r="AK66" s="263"/>
      <c r="AL66" s="264" t="s">
        <v>390</v>
      </c>
      <c r="AM66" s="265"/>
      <c r="AN66" s="265"/>
      <c r="AO66" s="265"/>
      <c r="AP66" s="265"/>
      <c r="AQ66" s="265"/>
      <c r="AR66" s="265"/>
      <c r="AS66" s="289"/>
      <c r="AT66" s="266">
        <v>430</v>
      </c>
      <c r="AU66" s="267"/>
      <c r="AV66" s="267"/>
      <c r="AW66" s="268"/>
      <c r="AX66" s="267"/>
      <c r="AY66" s="269"/>
      <c r="AZ66" s="341" t="s">
        <v>1163</v>
      </c>
      <c r="BA66" s="342"/>
      <c r="BB66" s="342"/>
      <c r="BC66" s="342"/>
      <c r="BD66" s="342"/>
      <c r="BE66" s="342"/>
      <c r="BF66" s="342"/>
      <c r="BG66" s="342"/>
      <c r="BH66" s="342"/>
      <c r="BI66" s="342"/>
      <c r="BJ66" s="343"/>
      <c r="BK66" s="344">
        <f>SUM(BK58:BM65)</f>
        <v>2663</v>
      </c>
      <c r="BL66" s="345"/>
      <c r="BM66" s="346"/>
      <c r="BN66" s="347" t="str">
        <f>IF(COUNTA(BN58:BN65)=0,"",SUMIF(BN58:BN65,"●",BK58:BK65)+SUM(BN58:BN65))</f>
        <v/>
      </c>
      <c r="BO66" s="345"/>
      <c r="BP66" s="346"/>
    </row>
    <row r="67" spans="1:102" ht="12.75" customHeight="1" x14ac:dyDescent="0.2">
      <c r="A67" s="261">
        <v>310048</v>
      </c>
      <c r="B67" s="262"/>
      <c r="C67" s="263"/>
      <c r="D67" s="264" t="s">
        <v>389</v>
      </c>
      <c r="E67" s="265"/>
      <c r="F67" s="265"/>
      <c r="G67" s="265"/>
      <c r="H67" s="265"/>
      <c r="I67" s="265"/>
      <c r="J67" s="265"/>
      <c r="K67" s="265"/>
      <c r="L67" s="266">
        <v>1040</v>
      </c>
      <c r="M67" s="267"/>
      <c r="N67" s="267"/>
      <c r="O67" s="268"/>
      <c r="P67" s="267"/>
      <c r="Q67" s="269"/>
      <c r="AH67" s="44"/>
      <c r="AI67" s="262">
        <v>311053</v>
      </c>
      <c r="AJ67" s="262"/>
      <c r="AK67" s="263"/>
      <c r="AL67" s="264" t="s">
        <v>393</v>
      </c>
      <c r="AM67" s="265"/>
      <c r="AN67" s="265"/>
      <c r="AO67" s="265"/>
      <c r="AP67" s="265"/>
      <c r="AQ67" s="265"/>
      <c r="AR67" s="265"/>
      <c r="AS67" s="289"/>
      <c r="AT67" s="266">
        <v>500</v>
      </c>
      <c r="AU67" s="267"/>
      <c r="AV67" s="267"/>
      <c r="AW67" s="268"/>
      <c r="AX67" s="267"/>
      <c r="AY67" s="269"/>
      <c r="AZ67" s="325" t="s">
        <v>334</v>
      </c>
      <c r="BA67" s="326"/>
      <c r="BB67" s="326"/>
      <c r="BC67" s="326"/>
      <c r="BD67" s="331">
        <f>AT23+AT54+AT64+AT44+BK30+BK18+AT75+BK41+BK49+BK51+BK66+BK57</f>
        <v>50189</v>
      </c>
      <c r="BE67" s="332"/>
      <c r="BF67" s="332"/>
      <c r="BG67" s="332"/>
      <c r="BH67" s="332"/>
      <c r="BI67" s="332"/>
      <c r="BJ67" s="332"/>
      <c r="BK67" s="332"/>
      <c r="BL67" s="332"/>
      <c r="BM67" s="333"/>
      <c r="BN67" s="340"/>
      <c r="BO67" s="332"/>
      <c r="BP67" s="333"/>
      <c r="BU67" s="320" t="s">
        <v>391</v>
      </c>
      <c r="BV67" s="320"/>
      <c r="BW67" s="320"/>
      <c r="BX67" s="320"/>
      <c r="BY67" s="320"/>
      <c r="BZ67" s="320"/>
      <c r="CA67" s="320"/>
      <c r="CB67" s="320"/>
      <c r="CF67" s="321" t="s">
        <v>59</v>
      </c>
      <c r="CG67" s="322"/>
      <c r="CH67" s="322"/>
      <c r="CI67" s="322"/>
      <c r="CJ67" s="322"/>
      <c r="CK67" s="322"/>
      <c r="CL67" s="322"/>
      <c r="CM67" s="323"/>
      <c r="CN67" s="322" t="s">
        <v>62</v>
      </c>
      <c r="CO67" s="322"/>
      <c r="CP67" s="322"/>
      <c r="CQ67" s="322"/>
      <c r="CR67" s="322"/>
      <c r="CS67" s="323"/>
      <c r="CT67" s="322" t="s">
        <v>63</v>
      </c>
      <c r="CU67" s="322"/>
      <c r="CV67" s="324"/>
    </row>
    <row r="68" spans="1:102" ht="12.75" customHeight="1" x14ac:dyDescent="0.2">
      <c r="A68" s="261">
        <v>310049</v>
      </c>
      <c r="B68" s="262"/>
      <c r="C68" s="263"/>
      <c r="D68" s="264" t="s">
        <v>392</v>
      </c>
      <c r="E68" s="265"/>
      <c r="F68" s="265"/>
      <c r="G68" s="265"/>
      <c r="H68" s="265"/>
      <c r="I68" s="265"/>
      <c r="J68" s="265"/>
      <c r="K68" s="265"/>
      <c r="L68" s="266">
        <v>450</v>
      </c>
      <c r="M68" s="267"/>
      <c r="N68" s="267"/>
      <c r="O68" s="268"/>
      <c r="P68" s="267"/>
      <c r="Q68" s="269"/>
      <c r="AH68" s="44"/>
      <c r="AI68" s="262">
        <v>311054</v>
      </c>
      <c r="AJ68" s="262"/>
      <c r="AK68" s="263"/>
      <c r="AL68" s="264" t="s">
        <v>397</v>
      </c>
      <c r="AM68" s="265"/>
      <c r="AN68" s="265"/>
      <c r="AO68" s="265"/>
      <c r="AP68" s="265"/>
      <c r="AQ68" s="265"/>
      <c r="AR68" s="265"/>
      <c r="AS68" s="289"/>
      <c r="AT68" s="266">
        <v>620</v>
      </c>
      <c r="AU68" s="267"/>
      <c r="AV68" s="267"/>
      <c r="AW68" s="268"/>
      <c r="AX68" s="267"/>
      <c r="AY68" s="269"/>
      <c r="AZ68" s="327"/>
      <c r="BA68" s="328"/>
      <c r="BB68" s="328"/>
      <c r="BC68" s="328"/>
      <c r="BD68" s="334"/>
      <c r="BE68" s="335"/>
      <c r="BF68" s="335"/>
      <c r="BG68" s="335"/>
      <c r="BH68" s="335"/>
      <c r="BI68" s="335"/>
      <c r="BJ68" s="335"/>
      <c r="BK68" s="335"/>
      <c r="BL68" s="335"/>
      <c r="BM68" s="336"/>
      <c r="BN68" s="334"/>
      <c r="BO68" s="335"/>
      <c r="BP68" s="336"/>
      <c r="BU68" s="291" t="s">
        <v>394</v>
      </c>
      <c r="BV68" s="291"/>
      <c r="BW68" s="291"/>
      <c r="BX68" s="291"/>
      <c r="BY68" s="291" t="s">
        <v>395</v>
      </c>
      <c r="BZ68" s="291"/>
      <c r="CA68" s="291"/>
      <c r="CB68" s="291"/>
      <c r="CF68" s="310" t="s">
        <v>396</v>
      </c>
      <c r="CG68" s="311"/>
      <c r="CH68" s="311"/>
      <c r="CI68" s="311"/>
      <c r="CJ68" s="311"/>
      <c r="CK68" s="311"/>
      <c r="CL68" s="311"/>
      <c r="CM68" s="312"/>
      <c r="CN68" s="313">
        <f>L23+L33+AT23+AT44+AT54+AT64+AT75+BK18+BK30+BK41+BK49+BK51+BK57+BK66+CB23+CB36+CB49+CB56+CB58+CS30+CS44+CS54+CS62</f>
        <v>95680</v>
      </c>
      <c r="CO68" s="314"/>
      <c r="CP68" s="314"/>
      <c r="CQ68" s="314"/>
      <c r="CR68" s="315" t="s">
        <v>64</v>
      </c>
      <c r="CS68" s="316"/>
      <c r="CT68" s="317" t="s">
        <v>58</v>
      </c>
      <c r="CU68" s="318"/>
      <c r="CV68" s="319"/>
    </row>
    <row r="69" spans="1:102" ht="12.75" customHeight="1" thickBot="1" x14ac:dyDescent="0.25">
      <c r="A69" s="261">
        <v>310051</v>
      </c>
      <c r="B69" s="262"/>
      <c r="C69" s="263"/>
      <c r="D69" s="264" t="s">
        <v>400</v>
      </c>
      <c r="E69" s="265"/>
      <c r="F69" s="265"/>
      <c r="G69" s="265"/>
      <c r="H69" s="265"/>
      <c r="I69" s="265"/>
      <c r="J69" s="265"/>
      <c r="K69" s="265"/>
      <c r="L69" s="266">
        <v>400</v>
      </c>
      <c r="M69" s="267"/>
      <c r="N69" s="267"/>
      <c r="O69" s="268"/>
      <c r="P69" s="267"/>
      <c r="Q69" s="269"/>
      <c r="AH69" s="44"/>
      <c r="AI69" s="262">
        <v>311055</v>
      </c>
      <c r="AJ69" s="262"/>
      <c r="AK69" s="263"/>
      <c r="AL69" s="264" t="s">
        <v>401</v>
      </c>
      <c r="AM69" s="265"/>
      <c r="AN69" s="265"/>
      <c r="AO69" s="265"/>
      <c r="AP69" s="265"/>
      <c r="AQ69" s="265"/>
      <c r="AR69" s="265"/>
      <c r="AS69" s="289"/>
      <c r="AT69" s="266">
        <v>350</v>
      </c>
      <c r="AU69" s="267"/>
      <c r="AV69" s="267"/>
      <c r="AW69" s="268"/>
      <c r="AX69" s="267"/>
      <c r="AY69" s="269"/>
      <c r="AZ69" s="329"/>
      <c r="BA69" s="330"/>
      <c r="BB69" s="330"/>
      <c r="BC69" s="330"/>
      <c r="BD69" s="337"/>
      <c r="BE69" s="338"/>
      <c r="BF69" s="338"/>
      <c r="BG69" s="338"/>
      <c r="BH69" s="338"/>
      <c r="BI69" s="338"/>
      <c r="BJ69" s="338"/>
      <c r="BK69" s="338"/>
      <c r="BL69" s="338"/>
      <c r="BM69" s="339"/>
      <c r="BN69" s="337"/>
      <c r="BO69" s="338"/>
      <c r="BP69" s="339"/>
      <c r="BU69" s="291" t="s">
        <v>398</v>
      </c>
      <c r="BV69" s="291"/>
      <c r="BW69" s="291"/>
      <c r="BX69" s="291"/>
      <c r="BY69" s="292">
        <v>2.6</v>
      </c>
      <c r="BZ69" s="292"/>
      <c r="CA69" s="292"/>
      <c r="CB69" s="292"/>
      <c r="CF69" s="300" t="s">
        <v>399</v>
      </c>
      <c r="CG69" s="301"/>
      <c r="CH69" s="301"/>
      <c r="CI69" s="301"/>
      <c r="CJ69" s="301"/>
      <c r="CK69" s="301"/>
      <c r="CL69" s="301"/>
      <c r="CM69" s="302"/>
      <c r="CN69" s="303">
        <f>L45+L56+L63+L80+AC18+AC28+AC35+AC43+AC51</f>
        <v>35237</v>
      </c>
      <c r="CO69" s="304"/>
      <c r="CP69" s="304"/>
      <c r="CQ69" s="304"/>
      <c r="CR69" s="305" t="s">
        <v>64</v>
      </c>
      <c r="CS69" s="306"/>
      <c r="CT69" s="307" t="s">
        <v>58</v>
      </c>
      <c r="CU69" s="308"/>
      <c r="CV69" s="309"/>
    </row>
    <row r="70" spans="1:102" ht="12.75" customHeight="1" thickBot="1" x14ac:dyDescent="0.25">
      <c r="A70" s="261">
        <v>310052</v>
      </c>
      <c r="B70" s="262"/>
      <c r="C70" s="263"/>
      <c r="D70" s="264" t="s">
        <v>403</v>
      </c>
      <c r="E70" s="265"/>
      <c r="F70" s="265"/>
      <c r="G70" s="265"/>
      <c r="H70" s="265"/>
      <c r="I70" s="265"/>
      <c r="J70" s="265"/>
      <c r="K70" s="265"/>
      <c r="L70" s="266">
        <v>650</v>
      </c>
      <c r="M70" s="267"/>
      <c r="N70" s="267"/>
      <c r="O70" s="268"/>
      <c r="P70" s="267"/>
      <c r="Q70" s="269"/>
      <c r="AH70" s="44"/>
      <c r="AI70" s="262">
        <v>311057</v>
      </c>
      <c r="AJ70" s="262"/>
      <c r="AK70" s="263"/>
      <c r="AL70" s="264" t="s">
        <v>1184</v>
      </c>
      <c r="AM70" s="265"/>
      <c r="AN70" s="265"/>
      <c r="AO70" s="265"/>
      <c r="AP70" s="265"/>
      <c r="AQ70" s="265"/>
      <c r="AR70" s="265"/>
      <c r="AS70" s="289"/>
      <c r="AT70" s="266">
        <v>220</v>
      </c>
      <c r="AU70" s="267"/>
      <c r="AV70" s="267"/>
      <c r="AW70" s="268"/>
      <c r="AX70" s="267"/>
      <c r="AY70" s="269"/>
      <c r="BU70" s="291" t="s">
        <v>402</v>
      </c>
      <c r="BV70" s="291"/>
      <c r="BW70" s="291"/>
      <c r="BX70" s="291"/>
      <c r="BY70" s="292">
        <v>3</v>
      </c>
      <c r="BZ70" s="292"/>
      <c r="CA70" s="292"/>
      <c r="CB70" s="292"/>
      <c r="CF70" s="296" t="s">
        <v>57</v>
      </c>
      <c r="CG70" s="297"/>
      <c r="CH70" s="297"/>
      <c r="CI70" s="297"/>
      <c r="CJ70" s="297"/>
      <c r="CK70" s="297"/>
      <c r="CL70" s="297"/>
      <c r="CM70" s="298"/>
      <c r="CN70" s="299">
        <f>SUM(CN68:CQ69)</f>
        <v>130917</v>
      </c>
      <c r="CO70" s="299"/>
      <c r="CP70" s="299"/>
      <c r="CQ70" s="299"/>
      <c r="CR70" s="293" t="s">
        <v>64</v>
      </c>
      <c r="CS70" s="293"/>
      <c r="CT70" s="293"/>
      <c r="CU70" s="293"/>
      <c r="CV70" s="294"/>
    </row>
    <row r="71" spans="1:102" ht="12.75" customHeight="1" x14ac:dyDescent="0.2">
      <c r="A71" s="261">
        <v>310053</v>
      </c>
      <c r="B71" s="262"/>
      <c r="C71" s="263"/>
      <c r="D71" s="264" t="s">
        <v>405</v>
      </c>
      <c r="E71" s="265"/>
      <c r="F71" s="265"/>
      <c r="G71" s="265"/>
      <c r="H71" s="265"/>
      <c r="I71" s="265"/>
      <c r="J71" s="265"/>
      <c r="K71" s="265"/>
      <c r="L71" s="266">
        <v>480</v>
      </c>
      <c r="M71" s="267"/>
      <c r="N71" s="267"/>
      <c r="O71" s="268"/>
      <c r="P71" s="267"/>
      <c r="Q71" s="269"/>
      <c r="AH71" s="44"/>
      <c r="AI71" s="295">
        <v>311056</v>
      </c>
      <c r="AJ71" s="262"/>
      <c r="AK71" s="263"/>
      <c r="AL71" s="264" t="s">
        <v>1185</v>
      </c>
      <c r="AM71" s="265"/>
      <c r="AN71" s="265"/>
      <c r="AO71" s="265"/>
      <c r="AP71" s="265"/>
      <c r="AQ71" s="265"/>
      <c r="AR71" s="265"/>
      <c r="AS71" s="289"/>
      <c r="AT71" s="266">
        <v>300</v>
      </c>
      <c r="AU71" s="267"/>
      <c r="AV71" s="269"/>
      <c r="AW71" s="268"/>
      <c r="AX71" s="267"/>
      <c r="AY71" s="269"/>
      <c r="BU71" s="291" t="s">
        <v>404</v>
      </c>
      <c r="BV71" s="291"/>
      <c r="BW71" s="291"/>
      <c r="BX71" s="291"/>
      <c r="BY71" s="292">
        <v>4.2</v>
      </c>
      <c r="BZ71" s="292"/>
      <c r="CA71" s="292"/>
      <c r="CB71" s="292"/>
    </row>
    <row r="72" spans="1:102" ht="12.75" customHeight="1" x14ac:dyDescent="0.2">
      <c r="A72" s="261">
        <v>310054</v>
      </c>
      <c r="B72" s="262"/>
      <c r="C72" s="263"/>
      <c r="D72" s="264" t="s">
        <v>407</v>
      </c>
      <c r="E72" s="265"/>
      <c r="F72" s="265"/>
      <c r="G72" s="265"/>
      <c r="H72" s="265"/>
      <c r="I72" s="265"/>
      <c r="J72" s="265"/>
      <c r="K72" s="265"/>
      <c r="L72" s="266">
        <v>250</v>
      </c>
      <c r="M72" s="267"/>
      <c r="N72" s="267"/>
      <c r="O72" s="268"/>
      <c r="P72" s="267"/>
      <c r="Q72" s="269"/>
      <c r="AH72" s="44"/>
      <c r="AI72" s="261">
        <v>311025</v>
      </c>
      <c r="AJ72" s="262"/>
      <c r="AK72" s="263"/>
      <c r="AL72" s="264" t="s">
        <v>1186</v>
      </c>
      <c r="AM72" s="265"/>
      <c r="AN72" s="265"/>
      <c r="AO72" s="265"/>
      <c r="AP72" s="265"/>
      <c r="AQ72" s="265"/>
      <c r="AR72" s="265"/>
      <c r="AS72" s="289"/>
      <c r="AT72" s="266">
        <v>1030</v>
      </c>
      <c r="AU72" s="267"/>
      <c r="AV72" s="267"/>
      <c r="AW72" s="268"/>
      <c r="AX72" s="267"/>
      <c r="AY72" s="269"/>
      <c r="BU72" s="290" t="s">
        <v>406</v>
      </c>
      <c r="BV72" s="290"/>
      <c r="BW72" s="290"/>
      <c r="BX72" s="290"/>
      <c r="BY72" s="290"/>
      <c r="BZ72" s="290"/>
      <c r="CA72" s="290"/>
      <c r="CB72" s="290"/>
    </row>
    <row r="73" spans="1:102" ht="12.75" customHeight="1" thickBot="1" x14ac:dyDescent="0.25">
      <c r="A73" s="261">
        <v>310055</v>
      </c>
      <c r="B73" s="262"/>
      <c r="C73" s="263"/>
      <c r="D73" s="264" t="s">
        <v>408</v>
      </c>
      <c r="E73" s="265"/>
      <c r="F73" s="265"/>
      <c r="G73" s="265"/>
      <c r="H73" s="265"/>
      <c r="I73" s="265"/>
      <c r="J73" s="265"/>
      <c r="K73" s="265"/>
      <c r="L73" s="266">
        <v>410</v>
      </c>
      <c r="M73" s="267"/>
      <c r="N73" s="267"/>
      <c r="O73" s="268"/>
      <c r="P73" s="267"/>
      <c r="Q73" s="269"/>
      <c r="AH73" s="44"/>
      <c r="AI73" s="261">
        <v>311026</v>
      </c>
      <c r="AJ73" s="262"/>
      <c r="AK73" s="263"/>
      <c r="AL73" s="264" t="s">
        <v>1187</v>
      </c>
      <c r="AM73" s="265"/>
      <c r="AN73" s="265"/>
      <c r="AO73" s="265"/>
      <c r="AP73" s="265"/>
      <c r="AQ73" s="265"/>
      <c r="AR73" s="265"/>
      <c r="AS73" s="289"/>
      <c r="AT73" s="266">
        <v>1110</v>
      </c>
      <c r="AU73" s="267"/>
      <c r="AV73" s="267"/>
      <c r="AW73" s="268"/>
      <c r="AX73" s="267"/>
      <c r="AY73" s="269"/>
      <c r="CE73" s="65"/>
    </row>
    <row r="74" spans="1:102" ht="12.75" customHeight="1" x14ac:dyDescent="0.2">
      <c r="A74" s="261">
        <v>310056</v>
      </c>
      <c r="B74" s="262"/>
      <c r="C74" s="263"/>
      <c r="D74" s="264" t="s">
        <v>410</v>
      </c>
      <c r="E74" s="265"/>
      <c r="F74" s="265"/>
      <c r="G74" s="265"/>
      <c r="H74" s="265"/>
      <c r="I74" s="265"/>
      <c r="J74" s="265"/>
      <c r="K74" s="265"/>
      <c r="L74" s="266">
        <v>130</v>
      </c>
      <c r="M74" s="267"/>
      <c r="N74" s="267"/>
      <c r="O74" s="268"/>
      <c r="P74" s="267"/>
      <c r="Q74" s="269"/>
      <c r="AH74" s="44"/>
      <c r="AI74" s="262">
        <v>311058</v>
      </c>
      <c r="AJ74" s="262"/>
      <c r="AK74" s="263"/>
      <c r="AL74" s="264" t="s">
        <v>1188</v>
      </c>
      <c r="AM74" s="265"/>
      <c r="AN74" s="265"/>
      <c r="AO74" s="265"/>
      <c r="AP74" s="265"/>
      <c r="AQ74" s="265"/>
      <c r="AR74" s="265"/>
      <c r="AS74" s="289"/>
      <c r="AT74" s="266">
        <v>750</v>
      </c>
      <c r="AU74" s="267"/>
      <c r="AV74" s="267"/>
      <c r="AW74" s="268"/>
      <c r="AX74" s="267"/>
      <c r="AY74" s="269"/>
      <c r="AZ74" s="61"/>
      <c r="BB74" s="281" t="s">
        <v>409</v>
      </c>
      <c r="BC74" s="282"/>
      <c r="BD74" s="282"/>
      <c r="BE74" s="282"/>
      <c r="BF74" s="282"/>
      <c r="BG74" s="282"/>
      <c r="BH74" s="282"/>
      <c r="BI74" s="282"/>
      <c r="BJ74" s="282"/>
      <c r="BK74" s="282"/>
      <c r="BL74" s="282"/>
      <c r="BM74" s="282"/>
      <c r="BN74" s="282"/>
      <c r="BO74" s="282"/>
      <c r="BP74" s="282"/>
      <c r="BQ74" s="282"/>
      <c r="BR74" s="282"/>
      <c r="BS74" s="282"/>
      <c r="BT74" s="282"/>
      <c r="BU74" s="282"/>
      <c r="BV74" s="283"/>
      <c r="BW74" s="46"/>
      <c r="BZ74" s="71"/>
      <c r="CA74" s="71"/>
      <c r="CB74" s="71"/>
      <c r="CC74" s="71"/>
      <c r="CD74" s="64"/>
      <c r="CE74" s="65"/>
      <c r="CM74" s="71"/>
    </row>
    <row r="75" spans="1:102" ht="12.75" customHeight="1" thickBot="1" x14ac:dyDescent="0.25">
      <c r="A75" s="261">
        <v>310050</v>
      </c>
      <c r="B75" s="262"/>
      <c r="C75" s="263"/>
      <c r="D75" s="264" t="s">
        <v>1141</v>
      </c>
      <c r="E75" s="265"/>
      <c r="F75" s="265"/>
      <c r="G75" s="265"/>
      <c r="H75" s="265"/>
      <c r="I75" s="265"/>
      <c r="J75" s="265"/>
      <c r="K75" s="265"/>
      <c r="L75" s="266">
        <v>310</v>
      </c>
      <c r="M75" s="267"/>
      <c r="N75" s="267"/>
      <c r="O75" s="268"/>
      <c r="P75" s="267"/>
      <c r="Q75" s="269"/>
      <c r="AI75" s="287" t="s">
        <v>1189</v>
      </c>
      <c r="AJ75" s="247"/>
      <c r="AK75" s="247"/>
      <c r="AL75" s="247"/>
      <c r="AM75" s="247"/>
      <c r="AN75" s="247"/>
      <c r="AO75" s="247"/>
      <c r="AP75" s="247"/>
      <c r="AQ75" s="247"/>
      <c r="AR75" s="247"/>
      <c r="AS75" s="288"/>
      <c r="AT75" s="248">
        <f>SUM(AT65:AV74)</f>
        <v>5750</v>
      </c>
      <c r="AU75" s="249"/>
      <c r="AV75" s="250"/>
      <c r="AW75" s="251" t="str">
        <f>IF(COUNTA(AW65:AW74)=0,"",SUMIF(AW65:AW74,"●",AT65:AT74)+SUM(AW65:AW74))</f>
        <v/>
      </c>
      <c r="AX75" s="249"/>
      <c r="AY75" s="250"/>
      <c r="BB75" s="284"/>
      <c r="BC75" s="285"/>
      <c r="BD75" s="285"/>
      <c r="BE75" s="285"/>
      <c r="BF75" s="285"/>
      <c r="BG75" s="285"/>
      <c r="BH75" s="285"/>
      <c r="BI75" s="285"/>
      <c r="BJ75" s="285"/>
      <c r="BK75" s="285"/>
      <c r="BL75" s="285"/>
      <c r="BM75" s="285"/>
      <c r="BN75" s="285"/>
      <c r="BO75" s="285"/>
      <c r="BP75" s="285"/>
      <c r="BQ75" s="285"/>
      <c r="BR75" s="285"/>
      <c r="BS75" s="285"/>
      <c r="BT75" s="285"/>
      <c r="BU75" s="285"/>
      <c r="BV75" s="286"/>
      <c r="BW75" s="46"/>
      <c r="BZ75" s="71"/>
      <c r="CA75" s="71"/>
      <c r="CB75" s="71"/>
      <c r="CC75" s="71"/>
      <c r="CD75" s="71"/>
      <c r="CE75" s="71"/>
      <c r="CF75" s="71"/>
      <c r="CG75" s="71"/>
      <c r="CH75" s="71"/>
      <c r="CI75" s="71"/>
      <c r="CJ75" s="71"/>
      <c r="CK75" s="71"/>
      <c r="CL75" s="71"/>
    </row>
    <row r="76" spans="1:102" ht="12.75" customHeight="1" x14ac:dyDescent="0.2">
      <c r="A76" s="261">
        <v>310057</v>
      </c>
      <c r="B76" s="262"/>
      <c r="C76" s="263"/>
      <c r="D76" s="264" t="s">
        <v>411</v>
      </c>
      <c r="E76" s="265"/>
      <c r="F76" s="265"/>
      <c r="G76" s="265"/>
      <c r="H76" s="265"/>
      <c r="I76" s="265"/>
      <c r="J76" s="265"/>
      <c r="K76" s="265"/>
      <c r="L76" s="266">
        <v>1000</v>
      </c>
      <c r="M76" s="267"/>
      <c r="N76" s="267"/>
      <c r="O76" s="268"/>
      <c r="P76" s="267"/>
      <c r="Q76" s="269"/>
      <c r="S76" s="47" t="s">
        <v>412</v>
      </c>
      <c r="BB76" s="273" t="str">
        <f>IF(ヘッダ入力!$AG$35="デフォルト値",ヘッダ入力!$AY$35,VLOOKUP(ヘッダ入力!$AG$35,ヘッダ入力!$AY$35:$BB$43,1,FALSE))</f>
        <v>(株)ショッパー社町田支社</v>
      </c>
      <c r="BC76" s="274"/>
      <c r="BD76" s="274"/>
      <c r="BE76" s="274"/>
      <c r="BF76" s="274"/>
      <c r="BG76" s="274"/>
      <c r="BH76" s="274"/>
      <c r="BI76" s="274"/>
      <c r="BJ76" s="274"/>
      <c r="BK76" s="274"/>
      <c r="BL76" s="274"/>
      <c r="BM76" s="274"/>
      <c r="BN76" s="274"/>
      <c r="BO76" s="274"/>
      <c r="BP76" s="274"/>
      <c r="BQ76" s="274"/>
      <c r="BR76" s="274"/>
      <c r="BS76" s="274"/>
      <c r="BT76" s="274"/>
      <c r="BU76" s="274"/>
      <c r="BV76" s="275"/>
      <c r="BX76" s="279" t="s">
        <v>413</v>
      </c>
      <c r="BY76" s="279"/>
      <c r="BZ76" s="279"/>
      <c r="CA76" s="279"/>
      <c r="CB76" s="279"/>
      <c r="CC76" s="279"/>
      <c r="CD76" s="279"/>
      <c r="CE76" s="279"/>
      <c r="CF76" s="279"/>
      <c r="CG76" s="279"/>
      <c r="CH76" s="279"/>
      <c r="CI76" s="279"/>
      <c r="CJ76" s="279"/>
      <c r="CK76" s="279"/>
      <c r="CL76" s="279"/>
    </row>
    <row r="77" spans="1:102" ht="12.75" customHeight="1" x14ac:dyDescent="0.2">
      <c r="A77" s="261">
        <v>310058</v>
      </c>
      <c r="B77" s="262"/>
      <c r="C77" s="263"/>
      <c r="D77" s="264" t="s">
        <v>1207</v>
      </c>
      <c r="E77" s="265"/>
      <c r="F77" s="265"/>
      <c r="G77" s="265"/>
      <c r="H77" s="265"/>
      <c r="I77" s="265"/>
      <c r="J77" s="265"/>
      <c r="K77" s="265"/>
      <c r="L77" s="266">
        <v>820</v>
      </c>
      <c r="M77" s="267"/>
      <c r="N77" s="267"/>
      <c r="O77" s="268"/>
      <c r="P77" s="267"/>
      <c r="Q77" s="269"/>
      <c r="R77" s="71"/>
      <c r="S77" s="47" t="s">
        <v>414</v>
      </c>
      <c r="BB77" s="276"/>
      <c r="BC77" s="277"/>
      <c r="BD77" s="277"/>
      <c r="BE77" s="277"/>
      <c r="BF77" s="277"/>
      <c r="BG77" s="277"/>
      <c r="BH77" s="277"/>
      <c r="BI77" s="277"/>
      <c r="BJ77" s="277"/>
      <c r="BK77" s="277"/>
      <c r="BL77" s="277"/>
      <c r="BM77" s="277"/>
      <c r="BN77" s="277"/>
      <c r="BO77" s="277"/>
      <c r="BP77" s="277"/>
      <c r="BQ77" s="277"/>
      <c r="BR77" s="277"/>
      <c r="BS77" s="277"/>
      <c r="BT77" s="277"/>
      <c r="BU77" s="277"/>
      <c r="BV77" s="278"/>
      <c r="BX77" s="280"/>
      <c r="BY77" s="280"/>
      <c r="BZ77" s="280"/>
      <c r="CA77" s="280"/>
      <c r="CB77" s="280"/>
      <c r="CC77" s="280"/>
      <c r="CD77" s="280"/>
      <c r="CE77" s="280"/>
      <c r="CF77" s="280"/>
      <c r="CG77" s="280"/>
      <c r="CH77" s="280"/>
      <c r="CI77" s="280"/>
      <c r="CJ77" s="280"/>
      <c r="CK77" s="280"/>
      <c r="CL77" s="280"/>
    </row>
    <row r="78" spans="1:102" ht="12.75" customHeight="1" x14ac:dyDescent="0.2">
      <c r="A78" s="261">
        <v>310059</v>
      </c>
      <c r="B78" s="262"/>
      <c r="C78" s="263"/>
      <c r="D78" s="264" t="s">
        <v>415</v>
      </c>
      <c r="E78" s="265"/>
      <c r="F78" s="265"/>
      <c r="G78" s="265"/>
      <c r="H78" s="265"/>
      <c r="I78" s="265"/>
      <c r="J78" s="265"/>
      <c r="K78" s="265"/>
      <c r="L78" s="266">
        <v>350</v>
      </c>
      <c r="M78" s="267"/>
      <c r="N78" s="267"/>
      <c r="O78" s="268"/>
      <c r="P78" s="267"/>
      <c r="Q78" s="269"/>
      <c r="R78" s="71"/>
      <c r="S78" s="47" t="s">
        <v>416</v>
      </c>
      <c r="BB78" s="270" t="str">
        <f>IF(ヘッダ入力!$AG$35="デフォルト値",ヘッダ入力!$AZ$35,VLOOKUP(ヘッダ入力!$AG$35,ヘッダ入力!$AY$35:$BB$43,2,FALSE))</f>
        <v>tel.042-725-2251／fax.042-726-3776</v>
      </c>
      <c r="BC78" s="271"/>
      <c r="BD78" s="271"/>
      <c r="BE78" s="271"/>
      <c r="BF78" s="271"/>
      <c r="BG78" s="271"/>
      <c r="BH78" s="271"/>
      <c r="BI78" s="271"/>
      <c r="BJ78" s="271"/>
      <c r="BK78" s="271"/>
      <c r="BL78" s="271"/>
      <c r="BM78" s="271"/>
      <c r="BN78" s="271"/>
      <c r="BO78" s="271"/>
      <c r="BP78" s="271"/>
      <c r="BQ78" s="271"/>
      <c r="BR78" s="271"/>
      <c r="BS78" s="271"/>
      <c r="BT78" s="271"/>
      <c r="BU78" s="271"/>
      <c r="BV78" s="272"/>
      <c r="BX78" s="74" t="s">
        <v>417</v>
      </c>
      <c r="BY78" s="75"/>
      <c r="BZ78" s="75"/>
      <c r="CA78" s="75"/>
      <c r="CB78" s="75"/>
      <c r="CC78" s="75"/>
      <c r="CD78" s="75"/>
      <c r="CE78" s="75"/>
      <c r="CF78" s="75"/>
      <c r="CG78" s="75"/>
      <c r="CH78" s="75"/>
      <c r="CI78" s="75"/>
      <c r="CJ78" s="75"/>
      <c r="CK78" s="75"/>
      <c r="CL78" s="76"/>
    </row>
    <row r="79" spans="1:102" ht="12.75" customHeight="1" x14ac:dyDescent="0.2">
      <c r="A79" s="261">
        <v>310060</v>
      </c>
      <c r="B79" s="262"/>
      <c r="C79" s="263"/>
      <c r="D79" s="264" t="s">
        <v>418</v>
      </c>
      <c r="E79" s="265"/>
      <c r="F79" s="265"/>
      <c r="G79" s="265"/>
      <c r="H79" s="265"/>
      <c r="I79" s="265"/>
      <c r="J79" s="265"/>
      <c r="K79" s="265"/>
      <c r="L79" s="266">
        <v>450</v>
      </c>
      <c r="M79" s="267"/>
      <c r="N79" s="267"/>
      <c r="O79" s="268"/>
      <c r="P79" s="267"/>
      <c r="Q79" s="269"/>
      <c r="R79" s="71"/>
      <c r="S79" s="47" t="s">
        <v>419</v>
      </c>
      <c r="BB79" s="270"/>
      <c r="BC79" s="271"/>
      <c r="BD79" s="271"/>
      <c r="BE79" s="271"/>
      <c r="BF79" s="271"/>
      <c r="BG79" s="271"/>
      <c r="BH79" s="271"/>
      <c r="BI79" s="271"/>
      <c r="BJ79" s="271"/>
      <c r="BK79" s="271"/>
      <c r="BL79" s="271"/>
      <c r="BM79" s="271"/>
      <c r="BN79" s="271"/>
      <c r="BO79" s="271"/>
      <c r="BP79" s="271"/>
      <c r="BQ79" s="271"/>
      <c r="BR79" s="271"/>
      <c r="BS79" s="271"/>
      <c r="BT79" s="271"/>
      <c r="BU79" s="271"/>
      <c r="BV79" s="272"/>
      <c r="BX79" s="243" t="s">
        <v>420</v>
      </c>
      <c r="BY79" s="244"/>
      <c r="BZ79" s="244"/>
      <c r="CA79" s="244"/>
      <c r="CB79" s="244"/>
      <c r="CC79" s="244"/>
      <c r="CD79" s="244"/>
      <c r="CE79" s="244"/>
      <c r="CF79" s="244"/>
      <c r="CG79" s="244"/>
      <c r="CH79" s="244"/>
      <c r="CI79" s="244"/>
      <c r="CJ79" s="244"/>
      <c r="CK79" s="244"/>
      <c r="CL79" s="245"/>
    </row>
    <row r="80" spans="1:102" ht="12.75" customHeight="1" thickBot="1" x14ac:dyDescent="0.25">
      <c r="A80" s="246" t="s">
        <v>421</v>
      </c>
      <c r="B80" s="247"/>
      <c r="C80" s="247"/>
      <c r="D80" s="247"/>
      <c r="E80" s="247"/>
      <c r="F80" s="247"/>
      <c r="G80" s="247"/>
      <c r="H80" s="247"/>
      <c r="I80" s="247"/>
      <c r="J80" s="247"/>
      <c r="K80" s="247"/>
      <c r="L80" s="248">
        <f>SUM(L64:L79)</f>
        <v>8460</v>
      </c>
      <c r="M80" s="249"/>
      <c r="N80" s="250"/>
      <c r="O80" s="251" t="str">
        <f>IF(COUNTA(O64:O79)=0,"",SUMIF(O64:O79,"●",L64:L79)+SUM(O64:O79))</f>
        <v/>
      </c>
      <c r="P80" s="249"/>
      <c r="Q80" s="250"/>
      <c r="R80" s="71"/>
      <c r="S80" s="47" t="s">
        <v>422</v>
      </c>
      <c r="BB80" s="252" t="str">
        <f>IF(ヘッダ入力!$AG$35="デフォルト値",ヘッダ入力!$BA$35,VLOOKUP(ヘッダ入力!$AG$35,ヘッダ入力!$AY$35:$BB$43,3,FALSE))</f>
        <v>〒194-0013</v>
      </c>
      <c r="BC80" s="253"/>
      <c r="BD80" s="253"/>
      <c r="BE80" s="253"/>
      <c r="BF80" s="253"/>
      <c r="BG80" s="254" t="str">
        <f>IF(ヘッダ入力!$AG$35="デフォルト値",ヘッダ入力!$BB$35,VLOOKUP(ヘッダ入力!$AG$35,ヘッダ入力!$AY$35:$BB$43,4,FALSE))</f>
        <v>　　町田市原町田4-19-18
　　グリーンコート町田1階</v>
      </c>
      <c r="BH80" s="254"/>
      <c r="BI80" s="254"/>
      <c r="BJ80" s="254"/>
      <c r="BK80" s="254"/>
      <c r="BL80" s="254"/>
      <c r="BM80" s="254"/>
      <c r="BN80" s="254"/>
      <c r="BO80" s="254"/>
      <c r="BP80" s="254"/>
      <c r="BQ80" s="254"/>
      <c r="BR80" s="254"/>
      <c r="BS80" s="254"/>
      <c r="BT80" s="254"/>
      <c r="BU80" s="254"/>
      <c r="BV80" s="255"/>
      <c r="BX80" s="243"/>
      <c r="BY80" s="244"/>
      <c r="BZ80" s="244"/>
      <c r="CA80" s="244"/>
      <c r="CB80" s="244"/>
      <c r="CC80" s="244"/>
      <c r="CD80" s="244"/>
      <c r="CE80" s="244"/>
      <c r="CF80" s="244"/>
      <c r="CG80" s="244"/>
      <c r="CH80" s="244"/>
      <c r="CI80" s="244"/>
      <c r="CJ80" s="244"/>
      <c r="CK80" s="244"/>
      <c r="CL80" s="245"/>
    </row>
    <row r="81" spans="19:91" ht="12.75" customHeight="1" x14ac:dyDescent="0.2">
      <c r="S81" s="47" t="s">
        <v>423</v>
      </c>
      <c r="BB81" s="79"/>
      <c r="BC81" s="71"/>
      <c r="BD81" s="71"/>
      <c r="BE81" s="71"/>
      <c r="BF81" s="71"/>
      <c r="BG81" s="254"/>
      <c r="BH81" s="254"/>
      <c r="BI81" s="254"/>
      <c r="BJ81" s="254"/>
      <c r="BK81" s="254"/>
      <c r="BL81" s="254"/>
      <c r="BM81" s="254"/>
      <c r="BN81" s="254"/>
      <c r="BO81" s="254"/>
      <c r="BP81" s="254"/>
      <c r="BQ81" s="254"/>
      <c r="BR81" s="254"/>
      <c r="BS81" s="254"/>
      <c r="BT81" s="254"/>
      <c r="BU81" s="254"/>
      <c r="BV81" s="255"/>
      <c r="BX81" s="243"/>
      <c r="BY81" s="244"/>
      <c r="BZ81" s="244"/>
      <c r="CA81" s="244"/>
      <c r="CB81" s="244"/>
      <c r="CC81" s="244"/>
      <c r="CD81" s="244"/>
      <c r="CE81" s="244"/>
      <c r="CF81" s="244"/>
      <c r="CG81" s="244"/>
      <c r="CH81" s="244"/>
      <c r="CI81" s="244"/>
      <c r="CJ81" s="244"/>
      <c r="CK81" s="244"/>
      <c r="CL81" s="245"/>
    </row>
    <row r="82" spans="19:91" ht="12.75" customHeight="1" thickBot="1" x14ac:dyDescent="0.25">
      <c r="S82" s="47" t="s">
        <v>424</v>
      </c>
      <c r="BB82" s="80"/>
      <c r="BC82" s="81"/>
      <c r="BD82" s="81"/>
      <c r="BE82" s="81"/>
      <c r="BF82" s="81"/>
      <c r="BG82" s="256"/>
      <c r="BH82" s="256"/>
      <c r="BI82" s="256"/>
      <c r="BJ82" s="256"/>
      <c r="BK82" s="256"/>
      <c r="BL82" s="256"/>
      <c r="BM82" s="256"/>
      <c r="BN82" s="256"/>
      <c r="BO82" s="256"/>
      <c r="BP82" s="256"/>
      <c r="BQ82" s="256"/>
      <c r="BR82" s="256"/>
      <c r="BS82" s="256"/>
      <c r="BT82" s="256"/>
      <c r="BU82" s="256"/>
      <c r="BV82" s="257"/>
      <c r="BX82" s="258" t="s">
        <v>425</v>
      </c>
      <c r="BY82" s="259"/>
      <c r="BZ82" s="259"/>
      <c r="CA82" s="259"/>
      <c r="CB82" s="259"/>
      <c r="CC82" s="259"/>
      <c r="CD82" s="259"/>
      <c r="CE82" s="259"/>
      <c r="CF82" s="259"/>
      <c r="CG82" s="259"/>
      <c r="CH82" s="259"/>
      <c r="CI82" s="259"/>
      <c r="CJ82" s="259"/>
      <c r="CK82" s="259"/>
      <c r="CL82" s="260"/>
      <c r="CM82" s="59"/>
    </row>
    <row r="83" spans="19:91" ht="13.5" customHeight="1" x14ac:dyDescent="0.2">
      <c r="S83" s="47" t="s">
        <v>426</v>
      </c>
      <c r="BB83" s="242" t="s">
        <v>427</v>
      </c>
      <c r="BC83" s="242"/>
      <c r="BD83" s="242"/>
      <c r="BE83" s="242"/>
      <c r="BF83" s="242"/>
      <c r="BG83" s="242"/>
      <c r="BH83" s="242"/>
      <c r="BI83" s="242"/>
      <c r="BJ83" s="242"/>
      <c r="BK83" s="242"/>
      <c r="BL83" s="242"/>
      <c r="BM83" s="242"/>
      <c r="BN83" s="242"/>
      <c r="BO83" s="242"/>
      <c r="BP83" s="242"/>
      <c r="BQ83" s="242"/>
      <c r="BR83" s="242"/>
      <c r="BS83" s="242"/>
      <c r="BT83" s="242"/>
      <c r="BU83" s="242"/>
      <c r="BV83" s="242"/>
      <c r="BW83" s="242"/>
      <c r="BX83" s="242"/>
      <c r="BY83" s="242"/>
      <c r="BZ83" s="242"/>
      <c r="CA83" s="242"/>
      <c r="CB83" s="242"/>
      <c r="CC83" s="242"/>
      <c r="CD83" s="242"/>
      <c r="CE83" s="242"/>
      <c r="CF83" s="242"/>
      <c r="CG83" s="242"/>
      <c r="CH83" s="242"/>
      <c r="CI83" s="242"/>
      <c r="CJ83" s="242"/>
      <c r="CK83" s="242"/>
      <c r="CL83" s="242"/>
    </row>
    <row r="88" spans="19:91" x14ac:dyDescent="0.2">
      <c r="BA88" s="48"/>
      <c r="BB88" s="48"/>
      <c r="BC88" s="48"/>
      <c r="BD88" s="48"/>
      <c r="BE88" s="48"/>
      <c r="BF88" s="48"/>
      <c r="BG88" s="48"/>
      <c r="BH88" s="48"/>
      <c r="BI88" s="48"/>
      <c r="BJ88" s="48"/>
      <c r="BK88" s="48"/>
      <c r="BL88" s="48"/>
      <c r="BM88" s="48"/>
      <c r="BN88" s="48"/>
      <c r="BO88" s="48"/>
      <c r="BP88" s="71"/>
    </row>
    <row r="107" spans="54:55" x14ac:dyDescent="0.2">
      <c r="BB107" s="47"/>
      <c r="BC107" s="49"/>
    </row>
    <row r="108" spans="54:55" x14ac:dyDescent="0.2">
      <c r="BB108" s="47"/>
      <c r="BC108" s="49"/>
    </row>
    <row r="109" spans="54:55" x14ac:dyDescent="0.2">
      <c r="BB109" s="47"/>
      <c r="BC109" s="49"/>
    </row>
    <row r="110" spans="54:55" x14ac:dyDescent="0.2">
      <c r="BB110" s="47"/>
      <c r="BC110" s="49"/>
    </row>
    <row r="111" spans="54:55" x14ac:dyDescent="0.2">
      <c r="BB111" s="47"/>
      <c r="BC111" s="49"/>
    </row>
    <row r="112" spans="54:55" x14ac:dyDescent="0.2">
      <c r="BB112" s="47"/>
      <c r="BC112" s="49"/>
    </row>
    <row r="113" spans="54:55" x14ac:dyDescent="0.2">
      <c r="BB113" s="47"/>
      <c r="BC113" s="49"/>
    </row>
    <row r="114" spans="54:55" x14ac:dyDescent="0.2">
      <c r="BB114" s="50"/>
      <c r="BC114" s="49"/>
    </row>
  </sheetData>
  <sheetProtection formatCells="0"/>
  <mergeCells count="1356">
    <mergeCell ref="A1:BE2"/>
    <mergeCell ref="I3:Q3"/>
    <mergeCell ref="BE3:BQ3"/>
    <mergeCell ref="A4:G4"/>
    <mergeCell ref="I4:Y4"/>
    <mergeCell ref="Z4:AE4"/>
    <mergeCell ref="AF4:AN4"/>
    <mergeCell ref="AO4:AU4"/>
    <mergeCell ref="AV4:BD4"/>
    <mergeCell ref="BE4:BL4"/>
    <mergeCell ref="AX5:BC5"/>
    <mergeCell ref="BF5:BK5"/>
    <mergeCell ref="BN5:BQ5"/>
    <mergeCell ref="AV6:AW6"/>
    <mergeCell ref="AX6:BC6"/>
    <mergeCell ref="BF6:BI6"/>
    <mergeCell ref="BJ6:BP6"/>
    <mergeCell ref="BN4:BQ4"/>
    <mergeCell ref="BR4:BU5"/>
    <mergeCell ref="BV4:CF5"/>
    <mergeCell ref="CG4:CI5"/>
    <mergeCell ref="CJ4:CV6"/>
    <mergeCell ref="A5:G8"/>
    <mergeCell ref="I5:AE6"/>
    <mergeCell ref="AF5:AN6"/>
    <mergeCell ref="AO5:AU6"/>
    <mergeCell ref="AV5:AW5"/>
    <mergeCell ref="BE7:BI7"/>
    <mergeCell ref="BJ7:BQ7"/>
    <mergeCell ref="BR7:CI10"/>
    <mergeCell ref="CJ7:CV7"/>
    <mergeCell ref="I8:AE8"/>
    <mergeCell ref="AF8:AO10"/>
    <mergeCell ref="AP8:AU8"/>
    <mergeCell ref="AV8:BD8"/>
    <mergeCell ref="BE8:BI10"/>
    <mergeCell ref="BJ8:BQ10"/>
    <mergeCell ref="BR6:CI6"/>
    <mergeCell ref="I7:J7"/>
    <mergeCell ref="K7:M7"/>
    <mergeCell ref="O7:Q7"/>
    <mergeCell ref="S7:V7"/>
    <mergeCell ref="W7:Y7"/>
    <mergeCell ref="Z7:AC7"/>
    <mergeCell ref="AD7:AE7"/>
    <mergeCell ref="AF7:AT7"/>
    <mergeCell ref="AW7:BA7"/>
    <mergeCell ref="CO12:CT12"/>
    <mergeCell ref="CU12:CX12"/>
    <mergeCell ref="A13:C13"/>
    <mergeCell ref="D13:K13"/>
    <mergeCell ref="L13:N13"/>
    <mergeCell ref="O13:Q13"/>
    <mergeCell ref="R13:T13"/>
    <mergeCell ref="U13:AB13"/>
    <mergeCell ref="AC13:AE13"/>
    <mergeCell ref="AF13:AH13"/>
    <mergeCell ref="AR12:BF12"/>
    <mergeCell ref="BG12:BL12"/>
    <mergeCell ref="BM12:BP12"/>
    <mergeCell ref="BQ12:BX12"/>
    <mergeCell ref="BY12:BZ12"/>
    <mergeCell ref="CA12:CN12"/>
    <mergeCell ref="I9:AE10"/>
    <mergeCell ref="AP9:AU9"/>
    <mergeCell ref="AW9:BA9"/>
    <mergeCell ref="AP10:AU10"/>
    <mergeCell ref="BA10:BC10"/>
    <mergeCell ref="A12:J12"/>
    <mergeCell ref="K12:W12"/>
    <mergeCell ref="X12:AD12"/>
    <mergeCell ref="AE12:AH12"/>
    <mergeCell ref="AI12:AQ12"/>
    <mergeCell ref="CH13:CJ13"/>
    <mergeCell ref="CK13:CR13"/>
    <mergeCell ref="CS13:CU13"/>
    <mergeCell ref="CV13:CX13"/>
    <mergeCell ref="A14:C14"/>
    <mergeCell ref="D14:K14"/>
    <mergeCell ref="L14:N14"/>
    <mergeCell ref="O14:Q14"/>
    <mergeCell ref="R14:T14"/>
    <mergeCell ref="U14:AB14"/>
    <mergeCell ref="BK13:BM13"/>
    <mergeCell ref="BN13:BP13"/>
    <mergeCell ref="BQ13:BS13"/>
    <mergeCell ref="BT13:CA13"/>
    <mergeCell ref="CB13:CD13"/>
    <mergeCell ref="CE13:CG13"/>
    <mergeCell ref="AI13:AK13"/>
    <mergeCell ref="AL13:AS13"/>
    <mergeCell ref="AT13:AV13"/>
    <mergeCell ref="AW13:AY13"/>
    <mergeCell ref="AZ13:BB13"/>
    <mergeCell ref="BC13:BJ13"/>
    <mergeCell ref="A15:C15"/>
    <mergeCell ref="D15:K15"/>
    <mergeCell ref="L15:N15"/>
    <mergeCell ref="O15:Q15"/>
    <mergeCell ref="R15:T15"/>
    <mergeCell ref="U15:AB15"/>
    <mergeCell ref="CB14:CD14"/>
    <mergeCell ref="CE14:CG14"/>
    <mergeCell ref="CH14:CJ14"/>
    <mergeCell ref="CK14:CR14"/>
    <mergeCell ref="CS14:CU14"/>
    <mergeCell ref="CV14:CX14"/>
    <mergeCell ref="AZ14:BB14"/>
    <mergeCell ref="BC14:BJ14"/>
    <mergeCell ref="BK14:BM14"/>
    <mergeCell ref="BN14:BP14"/>
    <mergeCell ref="BQ14:BS14"/>
    <mergeCell ref="BT14:CA14"/>
    <mergeCell ref="AC14:AE14"/>
    <mergeCell ref="AF14:AH14"/>
    <mergeCell ref="AI14:AK14"/>
    <mergeCell ref="AL14:AS14"/>
    <mergeCell ref="AT14:AV14"/>
    <mergeCell ref="AW14:AY14"/>
    <mergeCell ref="CB15:CD15"/>
    <mergeCell ref="CE15:CG15"/>
    <mergeCell ref="CH15:CJ15"/>
    <mergeCell ref="CK15:CR15"/>
    <mergeCell ref="CS15:CU15"/>
    <mergeCell ref="CV15:CX15"/>
    <mergeCell ref="AZ15:BB15"/>
    <mergeCell ref="BC15:BJ15"/>
    <mergeCell ref="BK15:BM15"/>
    <mergeCell ref="BN15:BP15"/>
    <mergeCell ref="BQ15:BS15"/>
    <mergeCell ref="BT15:CA15"/>
    <mergeCell ref="AC15:AE15"/>
    <mergeCell ref="AF15:AH15"/>
    <mergeCell ref="AI15:AK15"/>
    <mergeCell ref="AL15:AS15"/>
    <mergeCell ref="AT15:AV15"/>
    <mergeCell ref="AW15:AY15"/>
    <mergeCell ref="A17:C17"/>
    <mergeCell ref="D17:K17"/>
    <mergeCell ref="L17:N17"/>
    <mergeCell ref="O17:Q17"/>
    <mergeCell ref="R17:T17"/>
    <mergeCell ref="U17:AB17"/>
    <mergeCell ref="CB16:CD16"/>
    <mergeCell ref="CE16:CG16"/>
    <mergeCell ref="CH16:CJ16"/>
    <mergeCell ref="CK16:CR16"/>
    <mergeCell ref="CS16:CU16"/>
    <mergeCell ref="CV16:CX16"/>
    <mergeCell ref="AZ16:BB16"/>
    <mergeCell ref="BC16:BJ16"/>
    <mergeCell ref="BK16:BM16"/>
    <mergeCell ref="BN16:BP16"/>
    <mergeCell ref="BQ16:BS16"/>
    <mergeCell ref="BT16:CA16"/>
    <mergeCell ref="AC16:AE16"/>
    <mergeCell ref="AF16:AH16"/>
    <mergeCell ref="AI16:AK16"/>
    <mergeCell ref="AL16:AS16"/>
    <mergeCell ref="AT16:AV16"/>
    <mergeCell ref="AW16:AY16"/>
    <mergeCell ref="A16:C16"/>
    <mergeCell ref="D16:K16"/>
    <mergeCell ref="L16:N16"/>
    <mergeCell ref="O16:Q16"/>
    <mergeCell ref="R16:T16"/>
    <mergeCell ref="U16:AB16"/>
    <mergeCell ref="CB17:CD17"/>
    <mergeCell ref="CE17:CG17"/>
    <mergeCell ref="CH17:CJ17"/>
    <mergeCell ref="CK17:CR17"/>
    <mergeCell ref="CS17:CU17"/>
    <mergeCell ref="CV17:CX17"/>
    <mergeCell ref="AZ17:BB17"/>
    <mergeCell ref="BC17:BJ17"/>
    <mergeCell ref="BK17:BM17"/>
    <mergeCell ref="BN17:BP17"/>
    <mergeCell ref="BQ17:BS17"/>
    <mergeCell ref="BT17:CA17"/>
    <mergeCell ref="AC17:AE17"/>
    <mergeCell ref="AF17:AH17"/>
    <mergeCell ref="AI17:AK17"/>
    <mergeCell ref="AL17:AS17"/>
    <mergeCell ref="AT17:AV17"/>
    <mergeCell ref="AW17:AY17"/>
    <mergeCell ref="CH18:CJ18"/>
    <mergeCell ref="CK18:CR18"/>
    <mergeCell ref="CS18:CU18"/>
    <mergeCell ref="CV18:CX18"/>
    <mergeCell ref="A19:C19"/>
    <mergeCell ref="D19:K19"/>
    <mergeCell ref="L19:N19"/>
    <mergeCell ref="O19:Q19"/>
    <mergeCell ref="R19:T19"/>
    <mergeCell ref="U19:AB19"/>
    <mergeCell ref="BK18:BM18"/>
    <mergeCell ref="BN18:BP18"/>
    <mergeCell ref="BQ18:BS18"/>
    <mergeCell ref="BT18:CA18"/>
    <mergeCell ref="CB18:CD18"/>
    <mergeCell ref="CE18:CG18"/>
    <mergeCell ref="AF18:AH18"/>
    <mergeCell ref="AI18:AK18"/>
    <mergeCell ref="AL18:AS18"/>
    <mergeCell ref="AT18:AV18"/>
    <mergeCell ref="AW18:AY18"/>
    <mergeCell ref="AZ18:BJ18"/>
    <mergeCell ref="A18:C18"/>
    <mergeCell ref="D18:K18"/>
    <mergeCell ref="L18:N18"/>
    <mergeCell ref="O18:Q18"/>
    <mergeCell ref="R18:AB18"/>
    <mergeCell ref="AC18:AE18"/>
    <mergeCell ref="A20:C20"/>
    <mergeCell ref="D20:K20"/>
    <mergeCell ref="L20:N20"/>
    <mergeCell ref="O20:Q20"/>
    <mergeCell ref="R20:T20"/>
    <mergeCell ref="U20:AB20"/>
    <mergeCell ref="CB19:CD19"/>
    <mergeCell ref="CE19:CG19"/>
    <mergeCell ref="CH19:CJ19"/>
    <mergeCell ref="CK19:CR19"/>
    <mergeCell ref="CS19:CU19"/>
    <mergeCell ref="CV19:CX19"/>
    <mergeCell ref="AZ19:BB19"/>
    <mergeCell ref="BC19:BJ19"/>
    <mergeCell ref="BK19:BM19"/>
    <mergeCell ref="BN19:BP19"/>
    <mergeCell ref="BQ19:BS19"/>
    <mergeCell ref="BT19:CA19"/>
    <mergeCell ref="AC19:AE19"/>
    <mergeCell ref="AF19:AH19"/>
    <mergeCell ref="AI19:AK19"/>
    <mergeCell ref="AL19:AS19"/>
    <mergeCell ref="AT19:AV19"/>
    <mergeCell ref="AW19:AY19"/>
    <mergeCell ref="CB20:CD20"/>
    <mergeCell ref="CE20:CG20"/>
    <mergeCell ref="CH20:CJ20"/>
    <mergeCell ref="CK20:CR20"/>
    <mergeCell ref="CS20:CU20"/>
    <mergeCell ref="CV20:CX20"/>
    <mergeCell ref="AZ20:BB20"/>
    <mergeCell ref="BC20:BJ20"/>
    <mergeCell ref="BK20:BM20"/>
    <mergeCell ref="BN20:BP20"/>
    <mergeCell ref="BQ20:BS20"/>
    <mergeCell ref="BT20:CA20"/>
    <mergeCell ref="AC20:AE20"/>
    <mergeCell ref="AF20:AH20"/>
    <mergeCell ref="AI20:AK20"/>
    <mergeCell ref="AL20:AS20"/>
    <mergeCell ref="AT20:AV20"/>
    <mergeCell ref="AW20:AY20"/>
    <mergeCell ref="A22:C22"/>
    <mergeCell ref="D22:K22"/>
    <mergeCell ref="L22:N22"/>
    <mergeCell ref="O22:Q22"/>
    <mergeCell ref="R22:T22"/>
    <mergeCell ref="U22:AB22"/>
    <mergeCell ref="CB21:CD21"/>
    <mergeCell ref="CE21:CG21"/>
    <mergeCell ref="CH21:CJ21"/>
    <mergeCell ref="CK21:CR21"/>
    <mergeCell ref="CS21:CU21"/>
    <mergeCell ref="CV21:CX21"/>
    <mergeCell ref="AZ21:BB21"/>
    <mergeCell ref="BC21:BJ21"/>
    <mergeCell ref="BK21:BM21"/>
    <mergeCell ref="BN21:BP21"/>
    <mergeCell ref="BQ21:BS21"/>
    <mergeCell ref="BT21:CA21"/>
    <mergeCell ref="AC21:AE21"/>
    <mergeCell ref="AF21:AH21"/>
    <mergeCell ref="AI21:AK21"/>
    <mergeCell ref="AL21:AS21"/>
    <mergeCell ref="AT21:AV21"/>
    <mergeCell ref="AW21:AY21"/>
    <mergeCell ref="A21:C21"/>
    <mergeCell ref="D21:K21"/>
    <mergeCell ref="L21:N21"/>
    <mergeCell ref="O21:Q21"/>
    <mergeCell ref="R21:T21"/>
    <mergeCell ref="U21:AB21"/>
    <mergeCell ref="CB22:CD22"/>
    <mergeCell ref="CE22:CG22"/>
    <mergeCell ref="CH22:CJ22"/>
    <mergeCell ref="CK22:CR22"/>
    <mergeCell ref="CS22:CU22"/>
    <mergeCell ref="CV22:CX22"/>
    <mergeCell ref="AZ22:BB22"/>
    <mergeCell ref="BC22:BJ22"/>
    <mergeCell ref="BK22:BM22"/>
    <mergeCell ref="BN22:BP22"/>
    <mergeCell ref="BQ22:BS22"/>
    <mergeCell ref="BT22:CA22"/>
    <mergeCell ref="AC22:AE22"/>
    <mergeCell ref="AF22:AH22"/>
    <mergeCell ref="AI22:AK22"/>
    <mergeCell ref="AL22:AS22"/>
    <mergeCell ref="AT22:AV22"/>
    <mergeCell ref="AW22:AY22"/>
    <mergeCell ref="CK23:CR23"/>
    <mergeCell ref="CS23:CU23"/>
    <mergeCell ref="CV23:CX23"/>
    <mergeCell ref="A24:C24"/>
    <mergeCell ref="D24:K24"/>
    <mergeCell ref="L24:N24"/>
    <mergeCell ref="O24:Q24"/>
    <mergeCell ref="R24:T24"/>
    <mergeCell ref="U24:AB24"/>
    <mergeCell ref="AC24:AE24"/>
    <mergeCell ref="BK23:BM23"/>
    <mergeCell ref="BN23:BP23"/>
    <mergeCell ref="BQ23:CA23"/>
    <mergeCell ref="CB23:CD23"/>
    <mergeCell ref="CE23:CG23"/>
    <mergeCell ref="CH23:CJ23"/>
    <mergeCell ref="AF23:AH23"/>
    <mergeCell ref="AI23:AS23"/>
    <mergeCell ref="AT23:AV23"/>
    <mergeCell ref="AW23:AY23"/>
    <mergeCell ref="AZ23:BB23"/>
    <mergeCell ref="BC23:BJ23"/>
    <mergeCell ref="A23:K23"/>
    <mergeCell ref="L23:N23"/>
    <mergeCell ref="O23:Q23"/>
    <mergeCell ref="R23:T23"/>
    <mergeCell ref="U23:AB23"/>
    <mergeCell ref="AC23:AE23"/>
    <mergeCell ref="CE24:CG24"/>
    <mergeCell ref="CH24:CJ24"/>
    <mergeCell ref="CK24:CR24"/>
    <mergeCell ref="CS24:CU24"/>
    <mergeCell ref="CV24:CX24"/>
    <mergeCell ref="A25:C25"/>
    <mergeCell ref="D25:K25"/>
    <mergeCell ref="L25:N25"/>
    <mergeCell ref="O25:Q25"/>
    <mergeCell ref="R25:T25"/>
    <mergeCell ref="BC24:BJ24"/>
    <mergeCell ref="BK24:BM24"/>
    <mergeCell ref="BN24:BP24"/>
    <mergeCell ref="BQ24:BS24"/>
    <mergeCell ref="BT24:CA24"/>
    <mergeCell ref="CB24:CD24"/>
    <mergeCell ref="AF24:AH24"/>
    <mergeCell ref="AI24:AK24"/>
    <mergeCell ref="AL24:AS24"/>
    <mergeCell ref="AT24:AV24"/>
    <mergeCell ref="AW24:AY24"/>
    <mergeCell ref="AZ24:BB24"/>
    <mergeCell ref="CV25:CX25"/>
    <mergeCell ref="A26:C26"/>
    <mergeCell ref="D26:K26"/>
    <mergeCell ref="L26:N26"/>
    <mergeCell ref="O26:Q26"/>
    <mergeCell ref="R26:T26"/>
    <mergeCell ref="U26:AB26"/>
    <mergeCell ref="AC26:AE26"/>
    <mergeCell ref="AF26:AH26"/>
    <mergeCell ref="AI26:AK26"/>
    <mergeCell ref="BT25:CA25"/>
    <mergeCell ref="CB25:CD25"/>
    <mergeCell ref="CE25:CG25"/>
    <mergeCell ref="CH25:CJ25"/>
    <mergeCell ref="CK25:CR25"/>
    <mergeCell ref="CS25:CU25"/>
    <mergeCell ref="AW25:AY25"/>
    <mergeCell ref="AZ25:BB25"/>
    <mergeCell ref="BC25:BJ25"/>
    <mergeCell ref="BK25:BM25"/>
    <mergeCell ref="BN25:BP25"/>
    <mergeCell ref="BQ25:BS25"/>
    <mergeCell ref="U25:AB25"/>
    <mergeCell ref="AC25:AE25"/>
    <mergeCell ref="AF25:AH25"/>
    <mergeCell ref="AI25:AK25"/>
    <mergeCell ref="AL25:AS25"/>
    <mergeCell ref="AT25:AV25"/>
    <mergeCell ref="CK26:CR26"/>
    <mergeCell ref="CS26:CU26"/>
    <mergeCell ref="CV26:CX26"/>
    <mergeCell ref="A27:C27"/>
    <mergeCell ref="D27:K27"/>
    <mergeCell ref="L27:N27"/>
    <mergeCell ref="O27:Q27"/>
    <mergeCell ref="R27:T27"/>
    <mergeCell ref="U27:AB27"/>
    <mergeCell ref="AC27:AE27"/>
    <mergeCell ref="BN26:BP26"/>
    <mergeCell ref="BQ26:BS26"/>
    <mergeCell ref="BT26:CA26"/>
    <mergeCell ref="CB26:CD26"/>
    <mergeCell ref="CE26:CG26"/>
    <mergeCell ref="CH26:CJ26"/>
    <mergeCell ref="AL26:AS26"/>
    <mergeCell ref="AT26:AV26"/>
    <mergeCell ref="AW26:AY26"/>
    <mergeCell ref="AZ26:BB26"/>
    <mergeCell ref="BC26:BJ26"/>
    <mergeCell ref="BK26:BM26"/>
    <mergeCell ref="CE27:CG27"/>
    <mergeCell ref="CH27:CJ27"/>
    <mergeCell ref="CK27:CR27"/>
    <mergeCell ref="CS27:CU27"/>
    <mergeCell ref="CV27:CX27"/>
    <mergeCell ref="A28:C28"/>
    <mergeCell ref="D28:K28"/>
    <mergeCell ref="L28:N28"/>
    <mergeCell ref="O28:Q28"/>
    <mergeCell ref="R28:AB28"/>
    <mergeCell ref="BC27:BJ27"/>
    <mergeCell ref="BK27:BM27"/>
    <mergeCell ref="BN27:BP27"/>
    <mergeCell ref="BQ27:BS27"/>
    <mergeCell ref="BT27:CA27"/>
    <mergeCell ref="CB27:CD27"/>
    <mergeCell ref="AF27:AH27"/>
    <mergeCell ref="AI27:AK27"/>
    <mergeCell ref="AL27:AS27"/>
    <mergeCell ref="AT27:AV27"/>
    <mergeCell ref="AW27:AY27"/>
    <mergeCell ref="AZ27:BB27"/>
    <mergeCell ref="A29:C29"/>
    <mergeCell ref="D29:K29"/>
    <mergeCell ref="L29:N29"/>
    <mergeCell ref="O29:Q29"/>
    <mergeCell ref="R29:T29"/>
    <mergeCell ref="U29:AB29"/>
    <mergeCell ref="CB28:CD28"/>
    <mergeCell ref="CE28:CG28"/>
    <mergeCell ref="CH28:CJ28"/>
    <mergeCell ref="CK28:CR28"/>
    <mergeCell ref="CS28:CU28"/>
    <mergeCell ref="CV28:CX28"/>
    <mergeCell ref="AZ28:BB28"/>
    <mergeCell ref="BC28:BJ28"/>
    <mergeCell ref="BK28:BM28"/>
    <mergeCell ref="BN28:BP28"/>
    <mergeCell ref="BQ28:BS28"/>
    <mergeCell ref="BT28:CA28"/>
    <mergeCell ref="AC28:AE28"/>
    <mergeCell ref="AF28:AH28"/>
    <mergeCell ref="AI28:AK28"/>
    <mergeCell ref="AL28:AS28"/>
    <mergeCell ref="AT28:AV28"/>
    <mergeCell ref="AW28:AY28"/>
    <mergeCell ref="CB29:CD29"/>
    <mergeCell ref="CE29:CG29"/>
    <mergeCell ref="CH29:CJ29"/>
    <mergeCell ref="CK29:CR29"/>
    <mergeCell ref="CS29:CU29"/>
    <mergeCell ref="CV29:CX29"/>
    <mergeCell ref="AZ29:BB29"/>
    <mergeCell ref="BC29:BJ29"/>
    <mergeCell ref="BK29:BM29"/>
    <mergeCell ref="BN29:BP29"/>
    <mergeCell ref="BQ29:BS29"/>
    <mergeCell ref="BT29:CA29"/>
    <mergeCell ref="AC29:AE29"/>
    <mergeCell ref="AF29:AH29"/>
    <mergeCell ref="AI29:AK29"/>
    <mergeCell ref="AL29:AS29"/>
    <mergeCell ref="AT29:AV29"/>
    <mergeCell ref="AW29:AY29"/>
    <mergeCell ref="CE30:CG30"/>
    <mergeCell ref="CH30:CR30"/>
    <mergeCell ref="CS30:CU30"/>
    <mergeCell ref="CV30:CX30"/>
    <mergeCell ref="A31:C31"/>
    <mergeCell ref="D31:K31"/>
    <mergeCell ref="L31:N31"/>
    <mergeCell ref="O31:Q31"/>
    <mergeCell ref="R31:T31"/>
    <mergeCell ref="U31:AB31"/>
    <mergeCell ref="AZ30:BJ30"/>
    <mergeCell ref="BK30:BM30"/>
    <mergeCell ref="BN30:BP30"/>
    <mergeCell ref="BQ30:BS30"/>
    <mergeCell ref="BT30:CA30"/>
    <mergeCell ref="CB30:CD30"/>
    <mergeCell ref="AC30:AE30"/>
    <mergeCell ref="AF30:AH30"/>
    <mergeCell ref="AI30:AK30"/>
    <mergeCell ref="AL30:AS30"/>
    <mergeCell ref="AT30:AV30"/>
    <mergeCell ref="AW30:AY30"/>
    <mergeCell ref="A30:C30"/>
    <mergeCell ref="D30:K30"/>
    <mergeCell ref="L30:N30"/>
    <mergeCell ref="O30:Q30"/>
    <mergeCell ref="R30:T30"/>
    <mergeCell ref="U30:AB30"/>
    <mergeCell ref="A32:C32"/>
    <mergeCell ref="D32:K32"/>
    <mergeCell ref="L32:N32"/>
    <mergeCell ref="O32:Q32"/>
    <mergeCell ref="R32:T32"/>
    <mergeCell ref="U32:AB32"/>
    <mergeCell ref="CB31:CD31"/>
    <mergeCell ref="CE31:CG31"/>
    <mergeCell ref="CH31:CJ31"/>
    <mergeCell ref="CK31:CR31"/>
    <mergeCell ref="CS31:CU31"/>
    <mergeCell ref="CV31:CX31"/>
    <mergeCell ref="AZ31:BB31"/>
    <mergeCell ref="BC31:BJ31"/>
    <mergeCell ref="BK31:BM31"/>
    <mergeCell ref="BN31:BP31"/>
    <mergeCell ref="BQ31:BS31"/>
    <mergeCell ref="BT31:CA31"/>
    <mergeCell ref="AC31:AE31"/>
    <mergeCell ref="AF31:AH31"/>
    <mergeCell ref="AI31:AK31"/>
    <mergeCell ref="AL31:AS31"/>
    <mergeCell ref="AT31:AV31"/>
    <mergeCell ref="AW31:AY31"/>
    <mergeCell ref="CB32:CD32"/>
    <mergeCell ref="CE32:CG32"/>
    <mergeCell ref="CH32:CJ32"/>
    <mergeCell ref="CK32:CR32"/>
    <mergeCell ref="CS32:CU32"/>
    <mergeCell ref="CV32:CX32"/>
    <mergeCell ref="AZ32:BB32"/>
    <mergeCell ref="BC32:BJ32"/>
    <mergeCell ref="BK32:BM32"/>
    <mergeCell ref="BN32:BP32"/>
    <mergeCell ref="BQ32:BS32"/>
    <mergeCell ref="BT32:CA32"/>
    <mergeCell ref="AC32:AE32"/>
    <mergeCell ref="AF32:AH32"/>
    <mergeCell ref="AI32:AK32"/>
    <mergeCell ref="AL32:AS32"/>
    <mergeCell ref="AT32:AV32"/>
    <mergeCell ref="AW32:AY32"/>
    <mergeCell ref="CE33:CG33"/>
    <mergeCell ref="CH33:CJ33"/>
    <mergeCell ref="CK33:CR33"/>
    <mergeCell ref="CS33:CU33"/>
    <mergeCell ref="CV33:CX33"/>
    <mergeCell ref="A34:C34"/>
    <mergeCell ref="D34:K34"/>
    <mergeCell ref="L34:N34"/>
    <mergeCell ref="O34:Q34"/>
    <mergeCell ref="R34:T34"/>
    <mergeCell ref="BC33:BJ33"/>
    <mergeCell ref="BK33:BM33"/>
    <mergeCell ref="BN33:BP33"/>
    <mergeCell ref="BQ33:BS33"/>
    <mergeCell ref="BT33:CA33"/>
    <mergeCell ref="CB33:CD33"/>
    <mergeCell ref="AF33:AH33"/>
    <mergeCell ref="AI33:AK33"/>
    <mergeCell ref="AL33:AS33"/>
    <mergeCell ref="AT33:AV33"/>
    <mergeCell ref="AW33:AY33"/>
    <mergeCell ref="AZ33:BB33"/>
    <mergeCell ref="A33:K33"/>
    <mergeCell ref="L33:N33"/>
    <mergeCell ref="O33:Q33"/>
    <mergeCell ref="R33:T33"/>
    <mergeCell ref="U33:AB33"/>
    <mergeCell ref="AC33:AE33"/>
    <mergeCell ref="CV34:CX34"/>
    <mergeCell ref="A35:C35"/>
    <mergeCell ref="D35:K35"/>
    <mergeCell ref="L35:N35"/>
    <mergeCell ref="O35:Q35"/>
    <mergeCell ref="R35:AB35"/>
    <mergeCell ref="AC35:AE35"/>
    <mergeCell ref="AF35:AH35"/>
    <mergeCell ref="AI35:AK35"/>
    <mergeCell ref="AL35:AS35"/>
    <mergeCell ref="BT34:CA34"/>
    <mergeCell ref="CB34:CD34"/>
    <mergeCell ref="CE34:CG34"/>
    <mergeCell ref="CH34:CJ34"/>
    <mergeCell ref="CK34:CR34"/>
    <mergeCell ref="CS34:CU34"/>
    <mergeCell ref="AW34:AY34"/>
    <mergeCell ref="AZ34:BB34"/>
    <mergeCell ref="BC34:BJ34"/>
    <mergeCell ref="BK34:BM34"/>
    <mergeCell ref="BN34:BP34"/>
    <mergeCell ref="BQ34:BS34"/>
    <mergeCell ref="U34:AB34"/>
    <mergeCell ref="AC34:AE34"/>
    <mergeCell ref="AF34:AH34"/>
    <mergeCell ref="AI34:AK34"/>
    <mergeCell ref="AL34:AS34"/>
    <mergeCell ref="AT34:AV34"/>
    <mergeCell ref="CS35:CU35"/>
    <mergeCell ref="CV35:CX35"/>
    <mergeCell ref="A36:C36"/>
    <mergeCell ref="D36:K36"/>
    <mergeCell ref="L36:N36"/>
    <mergeCell ref="O36:Q36"/>
    <mergeCell ref="R36:T36"/>
    <mergeCell ref="U36:AB36"/>
    <mergeCell ref="AC36:AE36"/>
    <mergeCell ref="AF36:AH36"/>
    <mergeCell ref="BQ35:BS35"/>
    <mergeCell ref="BT35:CA35"/>
    <mergeCell ref="CB35:CD35"/>
    <mergeCell ref="CE35:CG35"/>
    <mergeCell ref="CH35:CJ35"/>
    <mergeCell ref="CK35:CR35"/>
    <mergeCell ref="AT35:AV35"/>
    <mergeCell ref="AW35:AY35"/>
    <mergeCell ref="AZ35:BB35"/>
    <mergeCell ref="BC35:BJ35"/>
    <mergeCell ref="BK35:BM35"/>
    <mergeCell ref="BN35:BP35"/>
    <mergeCell ref="CK36:CR36"/>
    <mergeCell ref="CS36:CU36"/>
    <mergeCell ref="CV36:CX36"/>
    <mergeCell ref="A37:C37"/>
    <mergeCell ref="D37:K37"/>
    <mergeCell ref="L37:N37"/>
    <mergeCell ref="O37:Q37"/>
    <mergeCell ref="R37:T37"/>
    <mergeCell ref="U37:AB37"/>
    <mergeCell ref="AC37:AE37"/>
    <mergeCell ref="BK36:BM36"/>
    <mergeCell ref="BN36:BP36"/>
    <mergeCell ref="BQ36:CA36"/>
    <mergeCell ref="CB36:CD36"/>
    <mergeCell ref="CE36:CG36"/>
    <mergeCell ref="CH36:CJ36"/>
    <mergeCell ref="AI36:AK36"/>
    <mergeCell ref="AL36:AS36"/>
    <mergeCell ref="AT36:AV36"/>
    <mergeCell ref="AW36:AY36"/>
    <mergeCell ref="AZ36:BB36"/>
    <mergeCell ref="BC36:BJ36"/>
    <mergeCell ref="CE37:CG37"/>
    <mergeCell ref="CH37:CJ37"/>
    <mergeCell ref="CK37:CR37"/>
    <mergeCell ref="CS37:CU37"/>
    <mergeCell ref="CV37:CX37"/>
    <mergeCell ref="A38:C38"/>
    <mergeCell ref="D38:K38"/>
    <mergeCell ref="L38:N38"/>
    <mergeCell ref="O38:Q38"/>
    <mergeCell ref="R38:T38"/>
    <mergeCell ref="BC37:BJ37"/>
    <mergeCell ref="BK37:BM37"/>
    <mergeCell ref="BN37:BP37"/>
    <mergeCell ref="BQ37:BS37"/>
    <mergeCell ref="BT37:CA37"/>
    <mergeCell ref="CB37:CD37"/>
    <mergeCell ref="AF37:AH37"/>
    <mergeCell ref="AI37:AK37"/>
    <mergeCell ref="AL37:AS37"/>
    <mergeCell ref="AT37:AV37"/>
    <mergeCell ref="AW37:AY37"/>
    <mergeCell ref="AZ37:BB37"/>
    <mergeCell ref="CV38:CX38"/>
    <mergeCell ref="A39:C39"/>
    <mergeCell ref="D39:K39"/>
    <mergeCell ref="L39:N39"/>
    <mergeCell ref="O39:Q39"/>
    <mergeCell ref="R39:T39"/>
    <mergeCell ref="U39:AB39"/>
    <mergeCell ref="AC39:AE39"/>
    <mergeCell ref="AF39:AH39"/>
    <mergeCell ref="AI39:AK39"/>
    <mergeCell ref="BT38:CA38"/>
    <mergeCell ref="CB38:CD38"/>
    <mergeCell ref="CE38:CG38"/>
    <mergeCell ref="CH38:CJ38"/>
    <mergeCell ref="CK38:CR38"/>
    <mergeCell ref="CS38:CU38"/>
    <mergeCell ref="AW38:AY38"/>
    <mergeCell ref="AZ38:BB38"/>
    <mergeCell ref="BC38:BJ38"/>
    <mergeCell ref="BK38:BM38"/>
    <mergeCell ref="BN38:BP38"/>
    <mergeCell ref="BQ38:BS38"/>
    <mergeCell ref="U38:AB38"/>
    <mergeCell ref="AC38:AE38"/>
    <mergeCell ref="AF38:AH38"/>
    <mergeCell ref="AI38:AK38"/>
    <mergeCell ref="AL38:AS38"/>
    <mergeCell ref="AT38:AV38"/>
    <mergeCell ref="CK39:CR39"/>
    <mergeCell ref="CS39:CU39"/>
    <mergeCell ref="CV39:CX39"/>
    <mergeCell ref="A40:C40"/>
    <mergeCell ref="D40:K40"/>
    <mergeCell ref="L40:N40"/>
    <mergeCell ref="O40:Q40"/>
    <mergeCell ref="R40:T40"/>
    <mergeCell ref="U40:AB40"/>
    <mergeCell ref="AC40:AE40"/>
    <mergeCell ref="BN39:BP39"/>
    <mergeCell ref="BQ39:BS39"/>
    <mergeCell ref="BT39:CA39"/>
    <mergeCell ref="CB39:CD39"/>
    <mergeCell ref="CE39:CG39"/>
    <mergeCell ref="CH39:CJ39"/>
    <mergeCell ref="AL39:AS39"/>
    <mergeCell ref="AT39:AV39"/>
    <mergeCell ref="AW39:AY39"/>
    <mergeCell ref="AZ39:BB39"/>
    <mergeCell ref="BC39:BJ39"/>
    <mergeCell ref="BK39:BM39"/>
    <mergeCell ref="CE40:CG40"/>
    <mergeCell ref="CH40:CJ40"/>
    <mergeCell ref="CK40:CR40"/>
    <mergeCell ref="CS40:CU40"/>
    <mergeCell ref="CV40:CX40"/>
    <mergeCell ref="A41:C41"/>
    <mergeCell ref="D41:K41"/>
    <mergeCell ref="L41:N41"/>
    <mergeCell ref="O41:Q41"/>
    <mergeCell ref="R41:T41"/>
    <mergeCell ref="BC40:BJ40"/>
    <mergeCell ref="BK40:BM40"/>
    <mergeCell ref="BN40:BP40"/>
    <mergeCell ref="BQ40:BS40"/>
    <mergeCell ref="BT40:CA40"/>
    <mergeCell ref="CB40:CD40"/>
    <mergeCell ref="AF40:AH40"/>
    <mergeCell ref="AI40:AK40"/>
    <mergeCell ref="AL40:AS40"/>
    <mergeCell ref="AT40:AV40"/>
    <mergeCell ref="AW40:AY40"/>
    <mergeCell ref="AZ40:BB40"/>
    <mergeCell ref="A42:C42"/>
    <mergeCell ref="D42:K42"/>
    <mergeCell ref="L42:N42"/>
    <mergeCell ref="O42:Q42"/>
    <mergeCell ref="R42:T42"/>
    <mergeCell ref="U42:AB42"/>
    <mergeCell ref="CB41:CD41"/>
    <mergeCell ref="CE41:CG41"/>
    <mergeCell ref="CH41:CJ41"/>
    <mergeCell ref="CK41:CR41"/>
    <mergeCell ref="CS41:CU41"/>
    <mergeCell ref="CV41:CX41"/>
    <mergeCell ref="AW41:AY41"/>
    <mergeCell ref="AZ41:BJ41"/>
    <mergeCell ref="BK41:BM41"/>
    <mergeCell ref="BN41:BP41"/>
    <mergeCell ref="BQ41:BS41"/>
    <mergeCell ref="BT41:CA41"/>
    <mergeCell ref="U41:AB41"/>
    <mergeCell ref="AC41:AE41"/>
    <mergeCell ref="AF41:AH41"/>
    <mergeCell ref="AI41:AK41"/>
    <mergeCell ref="AL41:AS41"/>
    <mergeCell ref="AT41:AV41"/>
    <mergeCell ref="CB42:CD42"/>
    <mergeCell ref="CE42:CG42"/>
    <mergeCell ref="CH42:CJ42"/>
    <mergeCell ref="CK42:CR42"/>
    <mergeCell ref="CS42:CU42"/>
    <mergeCell ref="CV42:CX42"/>
    <mergeCell ref="AZ42:BB42"/>
    <mergeCell ref="BC42:BJ42"/>
    <mergeCell ref="BK42:BM42"/>
    <mergeCell ref="BN42:BP42"/>
    <mergeCell ref="BQ42:BS42"/>
    <mergeCell ref="BT42:CA42"/>
    <mergeCell ref="AC42:AE42"/>
    <mergeCell ref="AF42:AH42"/>
    <mergeCell ref="AI42:AK42"/>
    <mergeCell ref="AL42:AS42"/>
    <mergeCell ref="AT42:AV42"/>
    <mergeCell ref="AW42:AY42"/>
    <mergeCell ref="CE43:CG43"/>
    <mergeCell ref="CH43:CJ43"/>
    <mergeCell ref="CK43:CR43"/>
    <mergeCell ref="CS43:CU43"/>
    <mergeCell ref="CV43:CX43"/>
    <mergeCell ref="A44:C44"/>
    <mergeCell ref="D44:K44"/>
    <mergeCell ref="L44:N44"/>
    <mergeCell ref="O44:Q44"/>
    <mergeCell ref="R44:T44"/>
    <mergeCell ref="BC43:BJ43"/>
    <mergeCell ref="BK43:BM43"/>
    <mergeCell ref="BN43:BP43"/>
    <mergeCell ref="BQ43:BS43"/>
    <mergeCell ref="BT43:CA43"/>
    <mergeCell ref="CB43:CD43"/>
    <mergeCell ref="AF43:AH43"/>
    <mergeCell ref="AI43:AK43"/>
    <mergeCell ref="AL43:AS43"/>
    <mergeCell ref="AT43:AV43"/>
    <mergeCell ref="AW43:AY43"/>
    <mergeCell ref="AZ43:BB43"/>
    <mergeCell ref="A43:C43"/>
    <mergeCell ref="D43:K43"/>
    <mergeCell ref="L43:N43"/>
    <mergeCell ref="O43:Q43"/>
    <mergeCell ref="R43:AB43"/>
    <mergeCell ref="AC43:AE43"/>
    <mergeCell ref="CB44:CD44"/>
    <mergeCell ref="CE44:CG44"/>
    <mergeCell ref="CH44:CR44"/>
    <mergeCell ref="CS44:CU44"/>
    <mergeCell ref="CV44:CX44"/>
    <mergeCell ref="A45:K45"/>
    <mergeCell ref="L45:N45"/>
    <mergeCell ref="O45:Q45"/>
    <mergeCell ref="R45:T45"/>
    <mergeCell ref="U45:AB45"/>
    <mergeCell ref="AZ44:BB44"/>
    <mergeCell ref="BC44:BJ44"/>
    <mergeCell ref="BK44:BM44"/>
    <mergeCell ref="BN44:BP44"/>
    <mergeCell ref="BQ44:BS44"/>
    <mergeCell ref="BT44:CA44"/>
    <mergeCell ref="U44:AB44"/>
    <mergeCell ref="AC44:AE44"/>
    <mergeCell ref="AF44:AH44"/>
    <mergeCell ref="AI44:AS44"/>
    <mergeCell ref="AT44:AV44"/>
    <mergeCell ref="AW44:AY44"/>
    <mergeCell ref="A46:C46"/>
    <mergeCell ref="D46:K46"/>
    <mergeCell ref="L46:N46"/>
    <mergeCell ref="O46:Q46"/>
    <mergeCell ref="R46:T46"/>
    <mergeCell ref="U46:AB46"/>
    <mergeCell ref="CB45:CD45"/>
    <mergeCell ref="CE45:CG45"/>
    <mergeCell ref="CH45:CJ45"/>
    <mergeCell ref="CK45:CR45"/>
    <mergeCell ref="CS45:CU45"/>
    <mergeCell ref="CV45:CX45"/>
    <mergeCell ref="AZ45:BB45"/>
    <mergeCell ref="BC45:BJ45"/>
    <mergeCell ref="BK45:BM45"/>
    <mergeCell ref="BN45:BP45"/>
    <mergeCell ref="BQ45:BS45"/>
    <mergeCell ref="BT45:CA45"/>
    <mergeCell ref="AC45:AE45"/>
    <mergeCell ref="AF45:AH45"/>
    <mergeCell ref="AI45:AK45"/>
    <mergeCell ref="AL45:AS45"/>
    <mergeCell ref="AT45:AV45"/>
    <mergeCell ref="AW45:AY45"/>
    <mergeCell ref="CB46:CD46"/>
    <mergeCell ref="CE46:CG46"/>
    <mergeCell ref="CH46:CJ46"/>
    <mergeCell ref="CK46:CR46"/>
    <mergeCell ref="CS46:CU46"/>
    <mergeCell ref="CV46:CX46"/>
    <mergeCell ref="AZ46:BB46"/>
    <mergeCell ref="BC46:BJ46"/>
    <mergeCell ref="BK46:BM46"/>
    <mergeCell ref="BN46:BP46"/>
    <mergeCell ref="BQ46:BS46"/>
    <mergeCell ref="BT46:CA46"/>
    <mergeCell ref="AC46:AE46"/>
    <mergeCell ref="AF46:AH46"/>
    <mergeCell ref="AI46:AK46"/>
    <mergeCell ref="AL46:AS46"/>
    <mergeCell ref="AT46:AV46"/>
    <mergeCell ref="AW46:AY46"/>
    <mergeCell ref="A48:C48"/>
    <mergeCell ref="D48:K48"/>
    <mergeCell ref="L48:N48"/>
    <mergeCell ref="O48:Q48"/>
    <mergeCell ref="R48:T48"/>
    <mergeCell ref="U48:AB48"/>
    <mergeCell ref="CB47:CD47"/>
    <mergeCell ref="CE47:CG47"/>
    <mergeCell ref="CH47:CJ47"/>
    <mergeCell ref="CK47:CR47"/>
    <mergeCell ref="CS47:CU47"/>
    <mergeCell ref="CV47:CX47"/>
    <mergeCell ref="AZ47:BB47"/>
    <mergeCell ref="BC47:BJ47"/>
    <mergeCell ref="BK47:BM47"/>
    <mergeCell ref="BN47:BP47"/>
    <mergeCell ref="BQ47:BS47"/>
    <mergeCell ref="BT47:CA47"/>
    <mergeCell ref="AC47:AE47"/>
    <mergeCell ref="AF47:AH47"/>
    <mergeCell ref="AI47:AK47"/>
    <mergeCell ref="AL47:AS47"/>
    <mergeCell ref="AT47:AV47"/>
    <mergeCell ref="AW47:AY47"/>
    <mergeCell ref="A47:C47"/>
    <mergeCell ref="D47:K47"/>
    <mergeCell ref="L47:N47"/>
    <mergeCell ref="O47:Q47"/>
    <mergeCell ref="R47:T47"/>
    <mergeCell ref="U47:AB47"/>
    <mergeCell ref="CB48:CD48"/>
    <mergeCell ref="CE48:CG48"/>
    <mergeCell ref="CH48:CJ48"/>
    <mergeCell ref="CK48:CR48"/>
    <mergeCell ref="CS48:CU48"/>
    <mergeCell ref="CV48:CX48"/>
    <mergeCell ref="AZ48:BB48"/>
    <mergeCell ref="BC48:BJ48"/>
    <mergeCell ref="BK48:BM48"/>
    <mergeCell ref="BN48:BP48"/>
    <mergeCell ref="BQ48:BS48"/>
    <mergeCell ref="BT48:CA48"/>
    <mergeCell ref="AC48:AE48"/>
    <mergeCell ref="AF48:AH48"/>
    <mergeCell ref="AI48:AK48"/>
    <mergeCell ref="AL48:AS48"/>
    <mergeCell ref="AT48:AV48"/>
    <mergeCell ref="AW48:AY48"/>
    <mergeCell ref="CH49:CJ49"/>
    <mergeCell ref="CK49:CR49"/>
    <mergeCell ref="CS49:CU49"/>
    <mergeCell ref="CV49:CX49"/>
    <mergeCell ref="A50:C50"/>
    <mergeCell ref="D50:K50"/>
    <mergeCell ref="L50:N50"/>
    <mergeCell ref="O50:Q50"/>
    <mergeCell ref="R50:T50"/>
    <mergeCell ref="U50:AB50"/>
    <mergeCell ref="AZ49:BJ49"/>
    <mergeCell ref="BK49:BM49"/>
    <mergeCell ref="BN49:BP49"/>
    <mergeCell ref="BQ49:CA49"/>
    <mergeCell ref="CB49:CD49"/>
    <mergeCell ref="CE49:CG49"/>
    <mergeCell ref="AC49:AE49"/>
    <mergeCell ref="AF49:AH49"/>
    <mergeCell ref="AI49:AK49"/>
    <mergeCell ref="AL49:AS49"/>
    <mergeCell ref="AT49:AV49"/>
    <mergeCell ref="AW49:AY49"/>
    <mergeCell ref="A49:C49"/>
    <mergeCell ref="D49:K49"/>
    <mergeCell ref="L49:N49"/>
    <mergeCell ref="O49:Q49"/>
    <mergeCell ref="R49:T49"/>
    <mergeCell ref="U49:AB49"/>
    <mergeCell ref="CB50:CD50"/>
    <mergeCell ref="CE50:CG50"/>
    <mergeCell ref="CH50:CJ50"/>
    <mergeCell ref="CK50:CR50"/>
    <mergeCell ref="CS50:CU50"/>
    <mergeCell ref="CV50:CX50"/>
    <mergeCell ref="AZ50:BB50"/>
    <mergeCell ref="BC50:BJ50"/>
    <mergeCell ref="BK50:BM50"/>
    <mergeCell ref="BN50:BP50"/>
    <mergeCell ref="BQ50:BS50"/>
    <mergeCell ref="BT50:CA50"/>
    <mergeCell ref="AC50:AE50"/>
    <mergeCell ref="AF50:AH50"/>
    <mergeCell ref="AI50:AK50"/>
    <mergeCell ref="AL50:AS50"/>
    <mergeCell ref="AT50:AV50"/>
    <mergeCell ref="AW50:AY50"/>
    <mergeCell ref="CH51:CJ51"/>
    <mergeCell ref="CK51:CR51"/>
    <mergeCell ref="CS51:CU51"/>
    <mergeCell ref="CV51:CX51"/>
    <mergeCell ref="A52:C52"/>
    <mergeCell ref="D52:K52"/>
    <mergeCell ref="L52:N52"/>
    <mergeCell ref="O52:Q52"/>
    <mergeCell ref="R52:U54"/>
    <mergeCell ref="V52:AE54"/>
    <mergeCell ref="BK51:BM51"/>
    <mergeCell ref="BN51:BP51"/>
    <mergeCell ref="BQ51:BS51"/>
    <mergeCell ref="BT51:CA51"/>
    <mergeCell ref="CB51:CD51"/>
    <mergeCell ref="CE51:CG51"/>
    <mergeCell ref="AF51:AH51"/>
    <mergeCell ref="AI51:AK51"/>
    <mergeCell ref="AL51:AS51"/>
    <mergeCell ref="AT51:AV51"/>
    <mergeCell ref="AW51:AY51"/>
    <mergeCell ref="AZ51:BJ51"/>
    <mergeCell ref="A51:C51"/>
    <mergeCell ref="D51:K51"/>
    <mergeCell ref="L51:N51"/>
    <mergeCell ref="O51:Q51"/>
    <mergeCell ref="R51:AB51"/>
    <mergeCell ref="AC51:AE51"/>
    <mergeCell ref="CE53:CG53"/>
    <mergeCell ref="CH53:CJ53"/>
    <mergeCell ref="CK53:CR53"/>
    <mergeCell ref="CS53:CU53"/>
    <mergeCell ref="CV53:CX53"/>
    <mergeCell ref="A54:C54"/>
    <mergeCell ref="D54:K54"/>
    <mergeCell ref="L54:N54"/>
    <mergeCell ref="O54:Q54"/>
    <mergeCell ref="AI54:AS54"/>
    <mergeCell ref="BC53:BJ53"/>
    <mergeCell ref="BK53:BM53"/>
    <mergeCell ref="BN53:BP53"/>
    <mergeCell ref="BQ53:BS53"/>
    <mergeCell ref="BT53:CA53"/>
    <mergeCell ref="CB53:CD53"/>
    <mergeCell ref="CE52:CG52"/>
    <mergeCell ref="CH52:CJ52"/>
    <mergeCell ref="CK52:CR52"/>
    <mergeCell ref="CS52:CU52"/>
    <mergeCell ref="CV52:CX52"/>
    <mergeCell ref="A53:C53"/>
    <mergeCell ref="D53:K53"/>
    <mergeCell ref="L53:N53"/>
    <mergeCell ref="O53:Q53"/>
    <mergeCell ref="AI53:AK53"/>
    <mergeCell ref="BC52:BJ52"/>
    <mergeCell ref="BK52:BM52"/>
    <mergeCell ref="BN52:BP52"/>
    <mergeCell ref="BQ52:BS52"/>
    <mergeCell ref="BT52:CA52"/>
    <mergeCell ref="CB52:CD52"/>
    <mergeCell ref="CV54:CX54"/>
    <mergeCell ref="A55:C55"/>
    <mergeCell ref="D55:K55"/>
    <mergeCell ref="L55:N55"/>
    <mergeCell ref="O55:Q55"/>
    <mergeCell ref="AI55:AK55"/>
    <mergeCell ref="AL55:AS55"/>
    <mergeCell ref="AT55:AV55"/>
    <mergeCell ref="AW55:AY55"/>
    <mergeCell ref="AZ55:BB55"/>
    <mergeCell ref="BQ54:BS54"/>
    <mergeCell ref="BT54:CA54"/>
    <mergeCell ref="CB54:CD54"/>
    <mergeCell ref="CE54:CG54"/>
    <mergeCell ref="CH54:CR54"/>
    <mergeCell ref="CS54:CU54"/>
    <mergeCell ref="AT54:AV54"/>
    <mergeCell ref="AW54:AY54"/>
    <mergeCell ref="AZ54:BB54"/>
    <mergeCell ref="BC54:BJ54"/>
    <mergeCell ref="BK54:BM54"/>
    <mergeCell ref="BN54:BP54"/>
    <mergeCell ref="AF52:AH54"/>
    <mergeCell ref="AI52:AK52"/>
    <mergeCell ref="AL52:AS52"/>
    <mergeCell ref="AT52:AV52"/>
    <mergeCell ref="AW52:AY52"/>
    <mergeCell ref="AZ52:BB52"/>
    <mergeCell ref="AL53:AS53"/>
    <mergeCell ref="AT53:AV53"/>
    <mergeCell ref="AW53:AY53"/>
    <mergeCell ref="AZ53:BB53"/>
    <mergeCell ref="AT56:AV56"/>
    <mergeCell ref="AW56:AY56"/>
    <mergeCell ref="AZ56:BB56"/>
    <mergeCell ref="BC56:BJ56"/>
    <mergeCell ref="BK56:BM56"/>
    <mergeCell ref="BN56:BP56"/>
    <mergeCell ref="CE55:CG55"/>
    <mergeCell ref="CH55:CJ55"/>
    <mergeCell ref="CK55:CR55"/>
    <mergeCell ref="CS55:CU55"/>
    <mergeCell ref="CV55:CX55"/>
    <mergeCell ref="A56:K56"/>
    <mergeCell ref="L56:N56"/>
    <mergeCell ref="O56:Q56"/>
    <mergeCell ref="AI56:AK56"/>
    <mergeCell ref="AL56:AS56"/>
    <mergeCell ref="BC55:BJ55"/>
    <mergeCell ref="BK55:BM55"/>
    <mergeCell ref="BN55:BP55"/>
    <mergeCell ref="BQ55:BS55"/>
    <mergeCell ref="BT55:CA55"/>
    <mergeCell ref="CB55:CD55"/>
    <mergeCell ref="CH57:CJ57"/>
    <mergeCell ref="CK57:CR57"/>
    <mergeCell ref="CS57:CU57"/>
    <mergeCell ref="CV57:CX57"/>
    <mergeCell ref="A58:C58"/>
    <mergeCell ref="D58:K58"/>
    <mergeCell ref="L58:N58"/>
    <mergeCell ref="O58:Q58"/>
    <mergeCell ref="AI58:AK58"/>
    <mergeCell ref="AL58:AS58"/>
    <mergeCell ref="BK57:BM57"/>
    <mergeCell ref="BN57:BP57"/>
    <mergeCell ref="BQ57:BS57"/>
    <mergeCell ref="BT57:CA57"/>
    <mergeCell ref="CB57:CD57"/>
    <mergeCell ref="CE57:CG57"/>
    <mergeCell ref="CV56:CX56"/>
    <mergeCell ref="A57:C57"/>
    <mergeCell ref="D57:K57"/>
    <mergeCell ref="L57:N57"/>
    <mergeCell ref="O57:Q57"/>
    <mergeCell ref="AI57:AK57"/>
    <mergeCell ref="AL57:AS57"/>
    <mergeCell ref="AT57:AV57"/>
    <mergeCell ref="AW57:AY57"/>
    <mergeCell ref="AZ57:BJ57"/>
    <mergeCell ref="BQ56:CA56"/>
    <mergeCell ref="CB56:CD56"/>
    <mergeCell ref="CE56:CG56"/>
    <mergeCell ref="CH56:CJ56"/>
    <mergeCell ref="CK56:CR56"/>
    <mergeCell ref="CS56:CU56"/>
    <mergeCell ref="CV58:CX58"/>
    <mergeCell ref="A59:C59"/>
    <mergeCell ref="D59:K59"/>
    <mergeCell ref="L59:N59"/>
    <mergeCell ref="O59:Q59"/>
    <mergeCell ref="AI59:AK59"/>
    <mergeCell ref="AL59:AS59"/>
    <mergeCell ref="AT59:AV59"/>
    <mergeCell ref="AW59:AY59"/>
    <mergeCell ref="AZ59:BB59"/>
    <mergeCell ref="BQ58:CA58"/>
    <mergeCell ref="CB58:CD58"/>
    <mergeCell ref="CE58:CG58"/>
    <mergeCell ref="CH58:CJ58"/>
    <mergeCell ref="CK58:CR58"/>
    <mergeCell ref="CS58:CU58"/>
    <mergeCell ref="AT58:AV58"/>
    <mergeCell ref="AW58:AY58"/>
    <mergeCell ref="AZ58:BB58"/>
    <mergeCell ref="BC58:BJ58"/>
    <mergeCell ref="BK58:BM58"/>
    <mergeCell ref="BN58:BP58"/>
    <mergeCell ref="CV60:CX60"/>
    <mergeCell ref="A61:C61"/>
    <mergeCell ref="D61:K61"/>
    <mergeCell ref="L61:N61"/>
    <mergeCell ref="O61:Q61"/>
    <mergeCell ref="AI61:AK61"/>
    <mergeCell ref="AL61:AS61"/>
    <mergeCell ref="AT61:AV61"/>
    <mergeCell ref="AW61:AY61"/>
    <mergeCell ref="AZ61:BB61"/>
    <mergeCell ref="BC60:BJ60"/>
    <mergeCell ref="BK60:BM60"/>
    <mergeCell ref="BN60:BP60"/>
    <mergeCell ref="CH60:CJ60"/>
    <mergeCell ref="CK60:CR60"/>
    <mergeCell ref="CS60:CU60"/>
    <mergeCell ref="CV59:CX59"/>
    <mergeCell ref="A60:C60"/>
    <mergeCell ref="D60:K60"/>
    <mergeCell ref="L60:N60"/>
    <mergeCell ref="O60:Q60"/>
    <mergeCell ref="AI60:AK60"/>
    <mergeCell ref="AL60:AS60"/>
    <mergeCell ref="AT60:AV60"/>
    <mergeCell ref="AW60:AY60"/>
    <mergeCell ref="AZ60:BB60"/>
    <mergeCell ref="BC59:BJ59"/>
    <mergeCell ref="BK59:BM59"/>
    <mergeCell ref="BN59:BP59"/>
    <mergeCell ref="CH59:CJ59"/>
    <mergeCell ref="CK59:CR59"/>
    <mergeCell ref="CS59:CU59"/>
    <mergeCell ref="BC62:BJ62"/>
    <mergeCell ref="BK62:BM62"/>
    <mergeCell ref="BN62:BP62"/>
    <mergeCell ref="CH62:CR62"/>
    <mergeCell ref="CS62:CU62"/>
    <mergeCell ref="CV62:CX62"/>
    <mergeCell ref="CV61:CX61"/>
    <mergeCell ref="A62:C62"/>
    <mergeCell ref="D62:K62"/>
    <mergeCell ref="L62:N62"/>
    <mergeCell ref="O62:Q62"/>
    <mergeCell ref="AI62:AK62"/>
    <mergeCell ref="AL62:AS62"/>
    <mergeCell ref="AT62:AV62"/>
    <mergeCell ref="AW62:AY62"/>
    <mergeCell ref="AZ62:BB62"/>
    <mergeCell ref="BC61:BJ61"/>
    <mergeCell ref="BK61:BM61"/>
    <mergeCell ref="BN61:BP61"/>
    <mergeCell ref="CH61:CJ61"/>
    <mergeCell ref="CK61:CR61"/>
    <mergeCell ref="CS61:CU61"/>
    <mergeCell ref="CL63:CU65"/>
    <mergeCell ref="CV63:CX65"/>
    <mergeCell ref="A64:C64"/>
    <mergeCell ref="D64:K64"/>
    <mergeCell ref="L64:N64"/>
    <mergeCell ref="O64:Q64"/>
    <mergeCell ref="AI64:AS64"/>
    <mergeCell ref="AT64:AV64"/>
    <mergeCell ref="AW64:AY64"/>
    <mergeCell ref="AZ64:BB64"/>
    <mergeCell ref="AW63:AY63"/>
    <mergeCell ref="AZ63:BB63"/>
    <mergeCell ref="BC63:BJ63"/>
    <mergeCell ref="BK63:BM63"/>
    <mergeCell ref="BN63:BP63"/>
    <mergeCell ref="CH63:CK65"/>
    <mergeCell ref="BC64:BJ64"/>
    <mergeCell ref="BK64:BM64"/>
    <mergeCell ref="BN64:BP64"/>
    <mergeCell ref="A63:K63"/>
    <mergeCell ref="L63:N63"/>
    <mergeCell ref="O63:Q63"/>
    <mergeCell ref="AI63:AK63"/>
    <mergeCell ref="AL63:AS63"/>
    <mergeCell ref="AT63:AV63"/>
    <mergeCell ref="AT66:AV66"/>
    <mergeCell ref="AW66:AY66"/>
    <mergeCell ref="AZ66:BJ66"/>
    <mergeCell ref="BK66:BM66"/>
    <mergeCell ref="BN66:BP66"/>
    <mergeCell ref="A67:C67"/>
    <mergeCell ref="D67:K67"/>
    <mergeCell ref="L67:N67"/>
    <mergeCell ref="O67:Q67"/>
    <mergeCell ref="AI67:AK67"/>
    <mergeCell ref="A66:C66"/>
    <mergeCell ref="D66:K66"/>
    <mergeCell ref="L66:N66"/>
    <mergeCell ref="O66:Q66"/>
    <mergeCell ref="AI66:AK66"/>
    <mergeCell ref="AL66:AS66"/>
    <mergeCell ref="AT65:AV65"/>
    <mergeCell ref="AW65:AY65"/>
    <mergeCell ref="AZ65:BB65"/>
    <mergeCell ref="BC65:BJ65"/>
    <mergeCell ref="BK65:BM65"/>
    <mergeCell ref="BN65:BP65"/>
    <mergeCell ref="A65:C65"/>
    <mergeCell ref="D65:K65"/>
    <mergeCell ref="L65:N65"/>
    <mergeCell ref="O65:Q65"/>
    <mergeCell ref="AI65:AK65"/>
    <mergeCell ref="AL65:AS65"/>
    <mergeCell ref="BU67:CB67"/>
    <mergeCell ref="CF67:CM67"/>
    <mergeCell ref="CN67:CS67"/>
    <mergeCell ref="CT67:CV67"/>
    <mergeCell ref="A68:C68"/>
    <mergeCell ref="D68:K68"/>
    <mergeCell ref="L68:N68"/>
    <mergeCell ref="O68:Q68"/>
    <mergeCell ref="AI68:AK68"/>
    <mergeCell ref="AL68:AS68"/>
    <mergeCell ref="AL67:AS67"/>
    <mergeCell ref="AT67:AV67"/>
    <mergeCell ref="AW67:AY67"/>
    <mergeCell ref="AZ67:BC69"/>
    <mergeCell ref="BD67:BM69"/>
    <mergeCell ref="BN67:BP69"/>
    <mergeCell ref="AT68:AV68"/>
    <mergeCell ref="AW68:AY68"/>
    <mergeCell ref="AT69:AV69"/>
    <mergeCell ref="AW69:AY69"/>
    <mergeCell ref="BU69:BX69"/>
    <mergeCell ref="BY69:CB69"/>
    <mergeCell ref="CF69:CM69"/>
    <mergeCell ref="CN69:CQ69"/>
    <mergeCell ref="CR69:CS69"/>
    <mergeCell ref="CT69:CV69"/>
    <mergeCell ref="A69:C69"/>
    <mergeCell ref="D69:K69"/>
    <mergeCell ref="L69:N69"/>
    <mergeCell ref="O69:Q69"/>
    <mergeCell ref="AI69:AK69"/>
    <mergeCell ref="AL69:AS69"/>
    <mergeCell ref="BU68:BX68"/>
    <mergeCell ref="BY68:CB68"/>
    <mergeCell ref="CF68:CM68"/>
    <mergeCell ref="CN68:CQ68"/>
    <mergeCell ref="CR68:CS68"/>
    <mergeCell ref="CT68:CV68"/>
    <mergeCell ref="CR70:CS70"/>
    <mergeCell ref="CT70:CV70"/>
    <mergeCell ref="A71:C71"/>
    <mergeCell ref="D71:K71"/>
    <mergeCell ref="L71:N71"/>
    <mergeCell ref="O71:Q71"/>
    <mergeCell ref="AI71:AK71"/>
    <mergeCell ref="AL71:AS71"/>
    <mergeCell ref="AT71:AV71"/>
    <mergeCell ref="AW71:AY71"/>
    <mergeCell ref="AT70:AV70"/>
    <mergeCell ref="AW70:AY70"/>
    <mergeCell ref="BU70:BX70"/>
    <mergeCell ref="BY70:CB70"/>
    <mergeCell ref="CF70:CM70"/>
    <mergeCell ref="CN70:CQ70"/>
    <mergeCell ref="A70:C70"/>
    <mergeCell ref="D70:K70"/>
    <mergeCell ref="L70:N70"/>
    <mergeCell ref="O70:Q70"/>
    <mergeCell ref="AI70:AK70"/>
    <mergeCell ref="AL70:AS70"/>
    <mergeCell ref="BU72:CB72"/>
    <mergeCell ref="A73:C73"/>
    <mergeCell ref="D73:K73"/>
    <mergeCell ref="L73:N73"/>
    <mergeCell ref="O73:Q73"/>
    <mergeCell ref="AI73:AK73"/>
    <mergeCell ref="AL73:AS73"/>
    <mergeCell ref="AT73:AV73"/>
    <mergeCell ref="AW73:AY73"/>
    <mergeCell ref="BU71:BX71"/>
    <mergeCell ref="BY71:CB71"/>
    <mergeCell ref="A72:C72"/>
    <mergeCell ref="D72:K72"/>
    <mergeCell ref="L72:N72"/>
    <mergeCell ref="O72:Q72"/>
    <mergeCell ref="AI72:AK72"/>
    <mergeCell ref="AL72:AS72"/>
    <mergeCell ref="AT72:AV72"/>
    <mergeCell ref="AW72:AY72"/>
    <mergeCell ref="A76:C76"/>
    <mergeCell ref="D76:K76"/>
    <mergeCell ref="L76:N76"/>
    <mergeCell ref="O76:Q76"/>
    <mergeCell ref="BB76:BV77"/>
    <mergeCell ref="BX76:CL77"/>
    <mergeCell ref="A77:C77"/>
    <mergeCell ref="D77:K77"/>
    <mergeCell ref="L77:N77"/>
    <mergeCell ref="O77:Q77"/>
    <mergeCell ref="AT74:AV74"/>
    <mergeCell ref="AW74:AY74"/>
    <mergeCell ref="BB74:BV75"/>
    <mergeCell ref="A75:C75"/>
    <mergeCell ref="D75:K75"/>
    <mergeCell ref="L75:N75"/>
    <mergeCell ref="O75:Q75"/>
    <mergeCell ref="AI75:AS75"/>
    <mergeCell ref="AT75:AV75"/>
    <mergeCell ref="AW75:AY75"/>
    <mergeCell ref="A74:C74"/>
    <mergeCell ref="D74:K74"/>
    <mergeCell ref="L74:N74"/>
    <mergeCell ref="O74:Q74"/>
    <mergeCell ref="AI74:AK74"/>
    <mergeCell ref="AL74:AS74"/>
    <mergeCell ref="BB83:CL83"/>
    <mergeCell ref="BX79:CL81"/>
    <mergeCell ref="A80:K80"/>
    <mergeCell ref="L80:N80"/>
    <mergeCell ref="O80:Q80"/>
    <mergeCell ref="BB80:BF80"/>
    <mergeCell ref="BG80:BV82"/>
    <mergeCell ref="BX82:CL82"/>
    <mergeCell ref="A78:C78"/>
    <mergeCell ref="D78:K78"/>
    <mergeCell ref="L78:N78"/>
    <mergeCell ref="O78:Q78"/>
    <mergeCell ref="BB78:BV79"/>
    <mergeCell ref="A79:C79"/>
    <mergeCell ref="D79:K79"/>
    <mergeCell ref="L79:N79"/>
    <mergeCell ref="O79:Q79"/>
  </mergeCells>
  <phoneticPr fontId="1"/>
  <conditionalFormatting sqref="BY12">
    <cfRule type="expression" dxfId="78" priority="15" stopIfTrue="1">
      <formula>BQ12=0</formula>
    </cfRule>
  </conditionalFormatting>
  <conditionalFormatting sqref="X12">
    <cfRule type="cellIs" dxfId="77" priority="14" operator="equal">
      <formula>0</formula>
    </cfRule>
  </conditionalFormatting>
  <conditionalFormatting sqref="AE12">
    <cfRule type="expression" dxfId="76" priority="13" stopIfTrue="1">
      <formula>X12=0</formula>
    </cfRule>
  </conditionalFormatting>
  <conditionalFormatting sqref="A12:J12">
    <cfRule type="cellIs" dxfId="75" priority="12" operator="equal">
      <formula>0</formula>
    </cfRule>
  </conditionalFormatting>
  <conditionalFormatting sqref="R29:T34 R36:T42 R44:T50">
    <cfRule type="expression" dxfId="74" priority="11">
      <formula>$L$72="●"</formula>
    </cfRule>
  </conditionalFormatting>
  <conditionalFormatting sqref="BM12">
    <cfRule type="expression" dxfId="73" priority="10" stopIfTrue="1">
      <formula>$BG$12=0</formula>
    </cfRule>
  </conditionalFormatting>
  <conditionalFormatting sqref="CU12">
    <cfRule type="expression" dxfId="72" priority="16" stopIfTrue="1">
      <formula>$CO$12=0</formula>
    </cfRule>
  </conditionalFormatting>
  <conditionalFormatting sqref="A46:C55 R14:T17 R19:T27 R29:T34 R36:T42 R44:T50 A57:C58 A60:C62 A64:C79 A34:C44">
    <cfRule type="expression" dxfId="71" priority="17">
      <formula>$CT$69="●"</formula>
    </cfRule>
  </conditionalFormatting>
  <conditionalFormatting sqref="AF8:AO10">
    <cfRule type="cellIs" dxfId="70" priority="8" stopIfTrue="1" operator="equal">
      <formula>0</formula>
    </cfRule>
  </conditionalFormatting>
  <conditionalFormatting sqref="AP10:AU10">
    <cfRule type="cellIs" dxfId="69" priority="9" stopIfTrue="1" operator="equal">
      <formula>0</formula>
    </cfRule>
  </conditionalFormatting>
  <conditionalFormatting sqref="A14:C22 A24:C32 AI45:AK53 AI55:AK63 AZ14:BB17 AZ31:BB40 AZ42:BB48 AZ50 AZ52:BB56 BQ14:BS22 BQ24:BS35 BQ37:BS48 BQ50:BS55 BQ57 CH14:CJ29 CH31:CJ43 CH45:CJ53 CH61:CJ61 CH55:CJ59 AZ19:BB29 AZ58:BB63 AZ65:BB65 AI14:AK22 AI24:AK43 AI65:AK74">
    <cfRule type="expression" dxfId="68" priority="18">
      <formula>$CT$68="●"</formula>
    </cfRule>
  </conditionalFormatting>
  <conditionalFormatting sqref="AI12">
    <cfRule type="cellIs" dxfId="67" priority="7" operator="equal">
      <formula>0</formula>
    </cfRule>
  </conditionalFormatting>
  <conditionalFormatting sqref="BG12:BL12">
    <cfRule type="cellIs" dxfId="66" priority="6" operator="equal">
      <formula>0</formula>
    </cfRule>
  </conditionalFormatting>
  <conditionalFormatting sqref="BQ12:BX12">
    <cfRule type="cellIs" dxfId="65" priority="5" operator="equal">
      <formula>0</formula>
    </cfRule>
  </conditionalFormatting>
  <conditionalFormatting sqref="CO12:CT12">
    <cfRule type="cellIs" dxfId="64" priority="4" operator="equal">
      <formula>0</formula>
    </cfRule>
  </conditionalFormatting>
  <conditionalFormatting sqref="CH60:CJ60">
    <cfRule type="expression" dxfId="63" priority="3">
      <formula>$CT$68="●"</formula>
    </cfRule>
  </conditionalFormatting>
  <conditionalFormatting sqref="A59:C59">
    <cfRule type="expression" dxfId="62" priority="2">
      <formula>$CT$69="●"</formula>
    </cfRule>
  </conditionalFormatting>
  <conditionalFormatting sqref="AZ64:BB64">
    <cfRule type="expression" dxfId="61" priority="1">
      <formula>$CT$68="●"</formula>
    </cfRule>
  </conditionalFormatting>
  <dataValidations count="2">
    <dataValidation type="list" allowBlank="1" showInputMessage="1" showErrorMessage="1" sqref="CT68:CV69" xr:uid="{44CBEECB-9FCC-4EAD-93DE-FE3ECC585A05}">
      <formula1>"　,●"</formula1>
    </dataValidation>
    <dataValidation type="list" allowBlank="1" showInputMessage="1" showErrorMessage="1" sqref="A5:G8" xr:uid="{233A81FB-805A-47EC-AEBF-E4DFBE423E8A}">
      <formula1>$AW$3:$BA$3</formula1>
    </dataValidation>
  </dataValidations>
  <pageMargins left="0.78740157480314965" right="0.39370078740157483" top="0.39370078740157483" bottom="0.35433070866141736" header="0.51181102362204722" footer="0.43"/>
  <pageSetup paperSize="8"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12385" r:id="rId4" name="Group Box 1">
              <controlPr defaultSize="0" autoFill="0" autoPict="0">
                <anchor moveWithCells="1">
                  <from>
                    <xdr:col>47</xdr:col>
                    <xdr:colOff>0</xdr:colOff>
                    <xdr:row>7</xdr:row>
                    <xdr:rowOff>0</xdr:rowOff>
                  </from>
                  <to>
                    <xdr:col>56</xdr:col>
                    <xdr:colOff>0</xdr:colOff>
                    <xdr:row>9</xdr:row>
                    <xdr:rowOff>312420</xdr:rowOff>
                  </to>
                </anchor>
              </controlPr>
            </control>
          </mc:Choice>
        </mc:AlternateContent>
        <mc:AlternateContent xmlns:mc="http://schemas.openxmlformats.org/markup-compatibility/2006">
          <mc:Choice Requires="x14">
            <control shapeId="912386" r:id="rId5" name="Option Button 2">
              <controlPr defaultSize="0" autoFill="0" autoLine="0" autoPict="0">
                <anchor moveWithCells="1">
                  <from>
                    <xdr:col>47</xdr:col>
                    <xdr:colOff>7620</xdr:colOff>
                    <xdr:row>8</xdr:row>
                    <xdr:rowOff>0</xdr:rowOff>
                  </from>
                  <to>
                    <xdr:col>51</xdr:col>
                    <xdr:colOff>38100</xdr:colOff>
                    <xdr:row>9</xdr:row>
                    <xdr:rowOff>38100</xdr:rowOff>
                  </to>
                </anchor>
              </controlPr>
            </control>
          </mc:Choice>
        </mc:AlternateContent>
        <mc:AlternateContent xmlns:mc="http://schemas.openxmlformats.org/markup-compatibility/2006">
          <mc:Choice Requires="x14">
            <control shapeId="912387" r:id="rId6" name="Option Button 3">
              <controlPr defaultSize="0" autoFill="0" autoLine="0" autoPict="0">
                <anchor moveWithCells="1">
                  <from>
                    <xdr:col>47</xdr:col>
                    <xdr:colOff>7620</xdr:colOff>
                    <xdr:row>9</xdr:row>
                    <xdr:rowOff>38100</xdr:rowOff>
                  </from>
                  <to>
                    <xdr:col>49</xdr:col>
                    <xdr:colOff>152400</xdr:colOff>
                    <xdr:row>9</xdr:row>
                    <xdr:rowOff>312420</xdr:rowOff>
                  </to>
                </anchor>
              </controlPr>
            </control>
          </mc:Choice>
        </mc:AlternateContent>
        <mc:AlternateContent xmlns:mc="http://schemas.openxmlformats.org/markup-compatibility/2006">
          <mc:Choice Requires="x14">
            <control shapeId="912388" r:id="rId7" name="Option Button 4">
              <controlPr defaultSize="0" autoFill="0" autoLine="0" autoPict="0">
                <anchor moveWithCells="1">
                  <from>
                    <xdr:col>51</xdr:col>
                    <xdr:colOff>7620</xdr:colOff>
                    <xdr:row>9</xdr:row>
                    <xdr:rowOff>38100</xdr:rowOff>
                  </from>
                  <to>
                    <xdr:col>54</xdr:col>
                    <xdr:colOff>106680</xdr:colOff>
                    <xdr:row>9</xdr:row>
                    <xdr:rowOff>312420</xdr:rowOff>
                  </to>
                </anchor>
              </controlPr>
            </control>
          </mc:Choice>
        </mc:AlternateContent>
        <mc:AlternateContent xmlns:mc="http://schemas.openxmlformats.org/markup-compatibility/2006">
          <mc:Choice Requires="x14">
            <control shapeId="912389" r:id="rId8" name="Group Box 5">
              <controlPr defaultSize="0" autoFill="0" autoPict="0">
                <anchor moveWithCells="1">
                  <from>
                    <xdr:col>56</xdr:col>
                    <xdr:colOff>0</xdr:colOff>
                    <xdr:row>3</xdr:row>
                    <xdr:rowOff>0</xdr:rowOff>
                  </from>
                  <to>
                    <xdr:col>69</xdr:col>
                    <xdr:colOff>0</xdr:colOff>
                    <xdr:row>9</xdr:row>
                    <xdr:rowOff>312420</xdr:rowOff>
                  </to>
                </anchor>
              </controlPr>
            </control>
          </mc:Choice>
        </mc:AlternateContent>
        <mc:AlternateContent xmlns:mc="http://schemas.openxmlformats.org/markup-compatibility/2006">
          <mc:Choice Requires="x14">
            <control shapeId="912390" r:id="rId9" name="Option Button 6">
              <controlPr defaultSize="0" autoFill="0" autoLine="0" autoPict="0">
                <anchor moveWithCells="1">
                  <from>
                    <xdr:col>64</xdr:col>
                    <xdr:colOff>22860</xdr:colOff>
                    <xdr:row>3</xdr:row>
                    <xdr:rowOff>0</xdr:rowOff>
                  </from>
                  <to>
                    <xdr:col>68</xdr:col>
                    <xdr:colOff>38100</xdr:colOff>
                    <xdr:row>4</xdr:row>
                    <xdr:rowOff>0</xdr:rowOff>
                  </to>
                </anchor>
              </controlPr>
            </control>
          </mc:Choice>
        </mc:AlternateContent>
        <mc:AlternateContent xmlns:mc="http://schemas.openxmlformats.org/markup-compatibility/2006">
          <mc:Choice Requires="x14">
            <control shapeId="912391" r:id="rId10" name="Option Button 7">
              <controlPr defaultSize="0" autoFill="0" autoLine="0" autoPict="0">
                <anchor moveWithCells="1">
                  <from>
                    <xdr:col>56</xdr:col>
                    <xdr:colOff>30480</xdr:colOff>
                    <xdr:row>3</xdr:row>
                    <xdr:rowOff>175260</xdr:rowOff>
                  </from>
                  <to>
                    <xdr:col>60</xdr:col>
                    <xdr:colOff>38100</xdr:colOff>
                    <xdr:row>5</xdr:row>
                    <xdr:rowOff>0</xdr:rowOff>
                  </to>
                </anchor>
              </controlPr>
            </control>
          </mc:Choice>
        </mc:AlternateContent>
        <mc:AlternateContent xmlns:mc="http://schemas.openxmlformats.org/markup-compatibility/2006">
          <mc:Choice Requires="x14">
            <control shapeId="912392" r:id="rId11" name="Option Button 8">
              <controlPr defaultSize="0" autoFill="0" autoLine="0" autoPict="0">
                <anchor moveWithCells="1">
                  <from>
                    <xdr:col>64</xdr:col>
                    <xdr:colOff>7620</xdr:colOff>
                    <xdr:row>3</xdr:row>
                    <xdr:rowOff>175260</xdr:rowOff>
                  </from>
                  <to>
                    <xdr:col>67</xdr:col>
                    <xdr:colOff>0</xdr:colOff>
                    <xdr:row>5</xdr:row>
                    <xdr:rowOff>38100</xdr:rowOff>
                  </to>
                </anchor>
              </controlPr>
            </control>
          </mc:Choice>
        </mc:AlternateContent>
        <mc:AlternateContent xmlns:mc="http://schemas.openxmlformats.org/markup-compatibility/2006">
          <mc:Choice Requires="x14">
            <control shapeId="912393" r:id="rId12" name="Check Box 9">
              <controlPr defaultSize="0" autoFill="0" autoLine="0" autoPict="0">
                <anchor moveWithCells="1">
                  <from>
                    <xdr:col>47</xdr:col>
                    <xdr:colOff>7620</xdr:colOff>
                    <xdr:row>6</xdr:row>
                    <xdr:rowOff>45720</xdr:rowOff>
                  </from>
                  <to>
                    <xdr:col>50</xdr:col>
                    <xdr:colOff>106680</xdr:colOff>
                    <xdr:row>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BC8D0-354E-48F1-AFD7-06129F7EF7FF}">
  <sheetPr>
    <pageSetUpPr fitToPage="1"/>
  </sheetPr>
  <dimension ref="A1:CV128"/>
  <sheetViews>
    <sheetView showGridLines="0" zoomScale="55" zoomScaleNormal="55" workbookViewId="0">
      <selection sqref="A1:BE2"/>
    </sheetView>
  </sheetViews>
  <sheetFormatPr defaultColWidth="9" defaultRowHeight="13.2" x14ac:dyDescent="0.2"/>
  <cols>
    <col min="1" max="100" width="2.5" style="62" customWidth="1"/>
    <col min="101" max="16384" width="9" style="62"/>
  </cols>
  <sheetData>
    <row r="1" spans="1:100" ht="20.25" customHeight="1" x14ac:dyDescent="0.4">
      <c r="A1" s="514" t="s">
        <v>428</v>
      </c>
      <c r="B1" s="514"/>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c r="AH1" s="514"/>
      <c r="AI1" s="514"/>
      <c r="AJ1" s="514"/>
      <c r="AK1" s="514"/>
      <c r="AL1" s="514"/>
      <c r="AM1" s="514"/>
      <c r="AN1" s="514"/>
      <c r="AO1" s="514"/>
      <c r="AP1" s="514"/>
      <c r="AQ1" s="514"/>
      <c r="AR1" s="514"/>
      <c r="AS1" s="514"/>
      <c r="AT1" s="514"/>
      <c r="AU1" s="514"/>
      <c r="AV1" s="514"/>
      <c r="AW1" s="514"/>
      <c r="AX1" s="514"/>
      <c r="AY1" s="514"/>
      <c r="AZ1" s="514"/>
      <c r="BA1" s="514"/>
      <c r="BB1" s="514"/>
      <c r="BC1" s="514"/>
      <c r="BD1" s="514"/>
      <c r="BE1" s="514"/>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33"/>
      <c r="CG1" s="33"/>
      <c r="CH1" s="33"/>
      <c r="CI1" s="33"/>
      <c r="CJ1" s="33"/>
      <c r="CK1" s="33"/>
      <c r="CL1" s="33"/>
      <c r="CM1" s="33"/>
      <c r="CN1" s="33"/>
      <c r="CO1" s="33"/>
      <c r="CP1" s="33"/>
      <c r="CQ1" s="33"/>
      <c r="CR1" s="33"/>
      <c r="CS1" s="33"/>
      <c r="CT1" s="33"/>
      <c r="CU1" s="33"/>
      <c r="CV1" s="33"/>
    </row>
    <row r="2" spans="1:100" ht="20.25" customHeight="1" x14ac:dyDescent="0.4">
      <c r="A2" s="514"/>
      <c r="B2" s="514"/>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4"/>
      <c r="AI2" s="514"/>
      <c r="AJ2" s="514"/>
      <c r="AK2" s="514"/>
      <c r="AL2" s="514"/>
      <c r="AM2" s="514"/>
      <c r="AN2" s="514"/>
      <c r="AO2" s="514"/>
      <c r="AP2" s="514"/>
      <c r="AQ2" s="514"/>
      <c r="AR2" s="514"/>
      <c r="AS2" s="514"/>
      <c r="AT2" s="514"/>
      <c r="AU2" s="514"/>
      <c r="AV2" s="514"/>
      <c r="AW2" s="514"/>
      <c r="AX2" s="514"/>
      <c r="AY2" s="514"/>
      <c r="AZ2" s="514"/>
      <c r="BA2" s="514"/>
      <c r="BB2" s="514"/>
      <c r="BC2" s="514"/>
      <c r="BD2" s="514"/>
      <c r="BE2" s="514"/>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33"/>
      <c r="CF2" s="33"/>
      <c r="CG2" s="33"/>
      <c r="CH2" s="33"/>
      <c r="CI2" s="33"/>
      <c r="CJ2" s="33"/>
      <c r="CK2" s="33"/>
      <c r="CL2" s="33"/>
      <c r="CM2" s="33"/>
      <c r="CN2" s="33"/>
      <c r="CO2" s="33"/>
      <c r="CP2" s="33"/>
      <c r="CQ2" s="33"/>
      <c r="CR2" s="33"/>
      <c r="CS2" s="33"/>
      <c r="CT2" s="33"/>
      <c r="CU2" s="33"/>
      <c r="CV2" s="33"/>
    </row>
    <row r="3" spans="1:100" ht="14.25" customHeight="1" thickBot="1" x14ac:dyDescent="0.25">
      <c r="A3" s="34"/>
      <c r="B3" s="34"/>
      <c r="C3" s="34"/>
      <c r="D3" s="34"/>
      <c r="E3" s="34"/>
      <c r="F3" s="34"/>
      <c r="G3" s="34"/>
      <c r="H3" s="71"/>
      <c r="I3" s="515" t="s">
        <v>14</v>
      </c>
      <c r="J3" s="515"/>
      <c r="K3" s="515"/>
      <c r="L3" s="515"/>
      <c r="M3" s="515"/>
      <c r="N3" s="515"/>
      <c r="O3" s="515"/>
      <c r="P3" s="515"/>
      <c r="Q3" s="515"/>
      <c r="R3" s="34"/>
      <c r="S3" s="34"/>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10">
        <f>IF(CEILING(CJ4-1,7)-1&lt;CJ4,"",CEILING(CJ4-1,7)-1)</f>
        <v>44232</v>
      </c>
      <c r="AW3" s="10">
        <f>IF(AV3="",CEILING(CJ4-1,7)+6,AV3+7)</f>
        <v>44239</v>
      </c>
      <c r="AX3" s="10">
        <f>AW3+7</f>
        <v>44246</v>
      </c>
      <c r="AY3" s="10">
        <f>AX3+7</f>
        <v>44253</v>
      </c>
      <c r="AZ3" s="10"/>
      <c r="BA3" s="46" t="b">
        <f>IF(ヘッダ入力!BA3="","",ヘッダ入力!BA3)</f>
        <v>0</v>
      </c>
      <c r="BB3" s="46">
        <f>IF(ヘッダ入力!BB3="","",ヘッダ入力!BB3)</f>
        <v>0</v>
      </c>
      <c r="BC3" s="46">
        <f>IF(ヘッダ入力!BC3="","",ヘッダ入力!BC3)</f>
        <v>0</v>
      </c>
      <c r="BE3" s="516" t="s">
        <v>15</v>
      </c>
      <c r="BF3" s="516"/>
      <c r="BG3" s="516"/>
      <c r="BH3" s="516"/>
      <c r="BI3" s="516"/>
      <c r="BJ3" s="516"/>
      <c r="BK3" s="516"/>
      <c r="BL3" s="516"/>
      <c r="BM3" s="516"/>
      <c r="BN3" s="516"/>
      <c r="BO3" s="516"/>
      <c r="BP3" s="516"/>
      <c r="BQ3" s="516"/>
      <c r="BR3" s="71"/>
      <c r="BS3" s="71"/>
      <c r="BT3" s="71"/>
      <c r="BU3" s="71"/>
      <c r="BV3" s="71"/>
      <c r="BW3" s="71"/>
      <c r="BX3" s="71"/>
      <c r="BY3" s="71"/>
      <c r="BZ3" s="71"/>
      <c r="CA3" s="71"/>
      <c r="CB3" s="71"/>
      <c r="CC3" s="71"/>
      <c r="CD3" s="71"/>
      <c r="CE3" s="71"/>
      <c r="CF3" s="36"/>
      <c r="CG3" s="36"/>
      <c r="CH3" s="36"/>
      <c r="CI3" s="36"/>
      <c r="CJ3" s="36"/>
      <c r="CK3" s="36"/>
      <c r="CL3" s="36"/>
      <c r="CM3" s="36"/>
      <c r="CN3" s="36"/>
      <c r="CO3" s="36"/>
      <c r="CP3" s="36"/>
      <c r="CQ3" s="36"/>
      <c r="CR3" s="36"/>
      <c r="CS3" s="36"/>
      <c r="CT3" s="36"/>
      <c r="CU3" s="36"/>
      <c r="CV3" s="36"/>
    </row>
    <row r="4" spans="1:100" ht="14.25" customHeight="1" thickTop="1" x14ac:dyDescent="0.2">
      <c r="A4" s="517" t="s">
        <v>17</v>
      </c>
      <c r="B4" s="518"/>
      <c r="C4" s="518"/>
      <c r="D4" s="518"/>
      <c r="E4" s="518"/>
      <c r="F4" s="518"/>
      <c r="G4" s="519"/>
      <c r="H4" s="71"/>
      <c r="I4" s="517" t="s">
        <v>18</v>
      </c>
      <c r="J4" s="518"/>
      <c r="K4" s="518"/>
      <c r="L4" s="518"/>
      <c r="M4" s="518"/>
      <c r="N4" s="518"/>
      <c r="O4" s="518"/>
      <c r="P4" s="518"/>
      <c r="Q4" s="518"/>
      <c r="R4" s="518"/>
      <c r="S4" s="518"/>
      <c r="T4" s="518"/>
      <c r="U4" s="518"/>
      <c r="V4" s="518"/>
      <c r="W4" s="518"/>
      <c r="X4" s="518"/>
      <c r="Y4" s="518"/>
      <c r="Z4" s="518"/>
      <c r="AA4" s="518"/>
      <c r="AB4" s="518"/>
      <c r="AC4" s="518"/>
      <c r="AD4" s="518"/>
      <c r="AE4" s="520"/>
      <c r="AF4" s="521" t="s">
        <v>19</v>
      </c>
      <c r="AG4" s="518"/>
      <c r="AH4" s="518"/>
      <c r="AI4" s="518"/>
      <c r="AJ4" s="518"/>
      <c r="AK4" s="518"/>
      <c r="AL4" s="518"/>
      <c r="AM4" s="518"/>
      <c r="AN4" s="520"/>
      <c r="AO4" s="521" t="s">
        <v>112</v>
      </c>
      <c r="AP4" s="518"/>
      <c r="AQ4" s="518"/>
      <c r="AR4" s="518"/>
      <c r="AS4" s="518"/>
      <c r="AT4" s="518"/>
      <c r="AU4" s="520"/>
      <c r="AV4" s="521" t="s">
        <v>21</v>
      </c>
      <c r="AW4" s="518"/>
      <c r="AX4" s="518"/>
      <c r="AY4" s="518"/>
      <c r="AZ4" s="518"/>
      <c r="BA4" s="518"/>
      <c r="BB4" s="518"/>
      <c r="BC4" s="518"/>
      <c r="BD4" s="519"/>
      <c r="BE4" s="522" t="s">
        <v>22</v>
      </c>
      <c r="BF4" s="523"/>
      <c r="BG4" s="523"/>
      <c r="BH4" s="523"/>
      <c r="BI4" s="523"/>
      <c r="BJ4" s="523"/>
      <c r="BK4" s="523"/>
      <c r="BL4" s="523"/>
      <c r="BM4" s="72" t="s">
        <v>23</v>
      </c>
      <c r="BN4" s="479" t="s">
        <v>24</v>
      </c>
      <c r="BO4" s="479"/>
      <c r="BP4" s="479"/>
      <c r="BQ4" s="480"/>
      <c r="BR4" s="481" t="s">
        <v>27</v>
      </c>
      <c r="BS4" s="482"/>
      <c r="BT4" s="482"/>
      <c r="BU4" s="482"/>
      <c r="BV4" s="485" t="s">
        <v>113</v>
      </c>
      <c r="BW4" s="485"/>
      <c r="BX4" s="485"/>
      <c r="BY4" s="485"/>
      <c r="BZ4" s="485"/>
      <c r="CA4" s="485"/>
      <c r="CB4" s="485"/>
      <c r="CC4" s="485"/>
      <c r="CD4" s="485"/>
      <c r="CE4" s="485"/>
      <c r="CF4" s="485"/>
      <c r="CG4" s="487" t="s">
        <v>28</v>
      </c>
      <c r="CH4" s="487"/>
      <c r="CI4" s="488"/>
      <c r="CJ4" s="491">
        <f>チラシ申込書CSV出力!A1</f>
        <v>44228</v>
      </c>
      <c r="CK4" s="492"/>
      <c r="CL4" s="492"/>
      <c r="CM4" s="492"/>
      <c r="CN4" s="492"/>
      <c r="CO4" s="492"/>
      <c r="CP4" s="492"/>
      <c r="CQ4" s="492"/>
      <c r="CR4" s="492"/>
      <c r="CS4" s="492"/>
      <c r="CT4" s="492"/>
      <c r="CU4" s="492"/>
      <c r="CV4" s="492"/>
    </row>
    <row r="5" spans="1:100" ht="17.25" customHeight="1" x14ac:dyDescent="0.2">
      <c r="A5" s="493" t="str">
        <f>IF(ヘッダ入力!A5="","",ヘッダ入力!A5)</f>
        <v/>
      </c>
      <c r="B5" s="494"/>
      <c r="C5" s="494"/>
      <c r="D5" s="494"/>
      <c r="E5" s="494"/>
      <c r="F5" s="494"/>
      <c r="G5" s="495"/>
      <c r="H5" s="71"/>
      <c r="I5" s="409" t="str">
        <f>IF(ヘッダ入力!I5="","",ヘッダ入力!I5)</f>
        <v/>
      </c>
      <c r="J5" s="410"/>
      <c r="K5" s="410"/>
      <c r="L5" s="410"/>
      <c r="M5" s="410"/>
      <c r="N5" s="410"/>
      <c r="O5" s="410"/>
      <c r="P5" s="410"/>
      <c r="Q5" s="410"/>
      <c r="R5" s="410"/>
      <c r="S5" s="410"/>
      <c r="T5" s="410"/>
      <c r="U5" s="410"/>
      <c r="V5" s="410"/>
      <c r="W5" s="410"/>
      <c r="X5" s="410"/>
      <c r="Y5" s="410"/>
      <c r="Z5" s="410"/>
      <c r="AA5" s="410"/>
      <c r="AB5" s="410"/>
      <c r="AC5" s="410"/>
      <c r="AD5" s="410"/>
      <c r="AE5" s="411"/>
      <c r="AF5" s="502" t="str">
        <f>IF(ヘッダ入力!AF5="","",ヘッダ入力!AF5)</f>
        <v/>
      </c>
      <c r="AG5" s="503"/>
      <c r="AH5" s="503"/>
      <c r="AI5" s="503"/>
      <c r="AJ5" s="503"/>
      <c r="AK5" s="503"/>
      <c r="AL5" s="503"/>
      <c r="AM5" s="503"/>
      <c r="AN5" s="504"/>
      <c r="AO5" s="508" t="str">
        <f>IF(ヘッダ入力!AO5="","",ヘッダ入力!AO5)</f>
        <v/>
      </c>
      <c r="AP5" s="509"/>
      <c r="AQ5" s="509"/>
      <c r="AR5" s="509"/>
      <c r="AS5" s="509"/>
      <c r="AT5" s="509"/>
      <c r="AU5" s="510"/>
      <c r="AV5" s="473" t="s">
        <v>29</v>
      </c>
      <c r="AW5" s="474"/>
      <c r="AX5" s="469" t="str">
        <f>IF(ヘッダ入力!AX5="","",ヘッダ入力!AX5)</f>
        <v/>
      </c>
      <c r="AY5" s="470"/>
      <c r="AZ5" s="470"/>
      <c r="BA5" s="470"/>
      <c r="BB5" s="470"/>
      <c r="BC5" s="470"/>
      <c r="BD5" s="71" t="s">
        <v>30</v>
      </c>
      <c r="BE5" s="37"/>
      <c r="BF5" s="471" t="s">
        <v>31</v>
      </c>
      <c r="BG5" s="471"/>
      <c r="BH5" s="471"/>
      <c r="BI5" s="471"/>
      <c r="BJ5" s="471"/>
      <c r="BK5" s="471"/>
      <c r="BL5" s="70"/>
      <c r="BM5" s="70"/>
      <c r="BN5" s="471" t="s">
        <v>114</v>
      </c>
      <c r="BO5" s="471"/>
      <c r="BP5" s="471"/>
      <c r="BQ5" s="472"/>
      <c r="BR5" s="483"/>
      <c r="BS5" s="484"/>
      <c r="BT5" s="484"/>
      <c r="BU5" s="484"/>
      <c r="BV5" s="486"/>
      <c r="BW5" s="486"/>
      <c r="BX5" s="486"/>
      <c r="BY5" s="486"/>
      <c r="BZ5" s="486"/>
      <c r="CA5" s="486"/>
      <c r="CB5" s="486"/>
      <c r="CC5" s="486"/>
      <c r="CD5" s="486"/>
      <c r="CE5" s="486"/>
      <c r="CF5" s="486"/>
      <c r="CG5" s="489"/>
      <c r="CH5" s="489"/>
      <c r="CI5" s="490"/>
      <c r="CJ5" s="491"/>
      <c r="CK5" s="492"/>
      <c r="CL5" s="492"/>
      <c r="CM5" s="492"/>
      <c r="CN5" s="492"/>
      <c r="CO5" s="492"/>
      <c r="CP5" s="492"/>
      <c r="CQ5" s="492"/>
      <c r="CR5" s="492"/>
      <c r="CS5" s="492"/>
      <c r="CT5" s="492"/>
      <c r="CU5" s="492"/>
      <c r="CV5" s="492"/>
    </row>
    <row r="6" spans="1:100" ht="17.25" customHeight="1" x14ac:dyDescent="0.2">
      <c r="A6" s="493"/>
      <c r="B6" s="494"/>
      <c r="C6" s="494"/>
      <c r="D6" s="494"/>
      <c r="E6" s="494"/>
      <c r="F6" s="494"/>
      <c r="G6" s="495"/>
      <c r="H6" s="71"/>
      <c r="I6" s="499"/>
      <c r="J6" s="500"/>
      <c r="K6" s="500"/>
      <c r="L6" s="500"/>
      <c r="M6" s="500"/>
      <c r="N6" s="500"/>
      <c r="O6" s="500"/>
      <c r="P6" s="500"/>
      <c r="Q6" s="500"/>
      <c r="R6" s="500"/>
      <c r="S6" s="500"/>
      <c r="T6" s="500"/>
      <c r="U6" s="500"/>
      <c r="V6" s="500"/>
      <c r="W6" s="500"/>
      <c r="X6" s="500"/>
      <c r="Y6" s="500"/>
      <c r="Z6" s="500"/>
      <c r="AA6" s="500"/>
      <c r="AB6" s="500"/>
      <c r="AC6" s="500"/>
      <c r="AD6" s="500"/>
      <c r="AE6" s="501"/>
      <c r="AF6" s="505"/>
      <c r="AG6" s="506"/>
      <c r="AH6" s="506"/>
      <c r="AI6" s="506"/>
      <c r="AJ6" s="506"/>
      <c r="AK6" s="506"/>
      <c r="AL6" s="506"/>
      <c r="AM6" s="506"/>
      <c r="AN6" s="507"/>
      <c r="AO6" s="511"/>
      <c r="AP6" s="512"/>
      <c r="AQ6" s="512"/>
      <c r="AR6" s="512"/>
      <c r="AS6" s="512"/>
      <c r="AT6" s="512"/>
      <c r="AU6" s="513"/>
      <c r="AV6" s="473" t="s">
        <v>29</v>
      </c>
      <c r="AW6" s="474"/>
      <c r="AX6" s="475" t="str">
        <f>IF(ヘッダ入力!AX6="","",ヘッダ入力!AX6)</f>
        <v/>
      </c>
      <c r="AY6" s="476"/>
      <c r="AZ6" s="476"/>
      <c r="BA6" s="476"/>
      <c r="BB6" s="476"/>
      <c r="BC6" s="476"/>
      <c r="BD6" s="71" t="s">
        <v>30</v>
      </c>
      <c r="BE6" s="38"/>
      <c r="BF6" s="477"/>
      <c r="BG6" s="477"/>
      <c r="BH6" s="477"/>
      <c r="BI6" s="477"/>
      <c r="BJ6" s="478"/>
      <c r="BK6" s="478"/>
      <c r="BL6" s="478"/>
      <c r="BM6" s="478"/>
      <c r="BN6" s="478"/>
      <c r="BO6" s="478"/>
      <c r="BP6" s="478"/>
      <c r="BQ6" s="39"/>
      <c r="BR6" s="457" t="s">
        <v>35</v>
      </c>
      <c r="BS6" s="458"/>
      <c r="BT6" s="458"/>
      <c r="BU6" s="458"/>
      <c r="BV6" s="458"/>
      <c r="BW6" s="458"/>
      <c r="BX6" s="458"/>
      <c r="BY6" s="458"/>
      <c r="BZ6" s="458"/>
      <c r="CA6" s="458"/>
      <c r="CB6" s="458"/>
      <c r="CC6" s="458"/>
      <c r="CD6" s="458"/>
      <c r="CE6" s="458"/>
      <c r="CF6" s="458"/>
      <c r="CG6" s="458"/>
      <c r="CH6" s="458"/>
      <c r="CI6" s="459"/>
      <c r="CJ6" s="491"/>
      <c r="CK6" s="492"/>
      <c r="CL6" s="492"/>
      <c r="CM6" s="492"/>
      <c r="CN6" s="492"/>
      <c r="CO6" s="492"/>
      <c r="CP6" s="492"/>
      <c r="CQ6" s="492"/>
      <c r="CR6" s="492"/>
      <c r="CS6" s="492"/>
      <c r="CT6" s="492"/>
      <c r="CU6" s="492"/>
      <c r="CV6" s="492"/>
    </row>
    <row r="7" spans="1:100" ht="18" customHeight="1" x14ac:dyDescent="0.2">
      <c r="A7" s="493"/>
      <c r="B7" s="494"/>
      <c r="C7" s="494"/>
      <c r="D7" s="494"/>
      <c r="E7" s="494"/>
      <c r="F7" s="494"/>
      <c r="G7" s="495"/>
      <c r="H7" s="71"/>
      <c r="I7" s="460" t="s">
        <v>36</v>
      </c>
      <c r="J7" s="461"/>
      <c r="K7" s="462" t="str">
        <f>IF(ヘッダ入力!K7="","",ヘッダ入力!K7)</f>
        <v/>
      </c>
      <c r="L7" s="463"/>
      <c r="M7" s="463"/>
      <c r="N7" s="69" t="s">
        <v>37</v>
      </c>
      <c r="O7" s="462" t="str">
        <f>IF(ヘッダ入力!O7="","",ヘッダ入力!O7)</f>
        <v/>
      </c>
      <c r="P7" s="463"/>
      <c r="Q7" s="463"/>
      <c r="R7" s="69" t="s">
        <v>37</v>
      </c>
      <c r="S7" s="462" t="str">
        <f>IF(ヘッダ入力!S7="","",ヘッダ入力!S7)</f>
        <v/>
      </c>
      <c r="T7" s="463"/>
      <c r="U7" s="463"/>
      <c r="V7" s="463"/>
      <c r="W7" s="464" t="s">
        <v>38</v>
      </c>
      <c r="X7" s="464"/>
      <c r="Y7" s="464"/>
      <c r="Z7" s="465" t="str">
        <f>IF(ヘッダ入力!Z7="","",ヘッダ入力!Z7)</f>
        <v/>
      </c>
      <c r="AA7" s="465"/>
      <c r="AB7" s="465"/>
      <c r="AC7" s="465"/>
      <c r="AD7" s="466" t="s">
        <v>39</v>
      </c>
      <c r="AE7" s="467"/>
      <c r="AF7" s="442" t="s">
        <v>40</v>
      </c>
      <c r="AG7" s="443"/>
      <c r="AH7" s="443"/>
      <c r="AI7" s="443"/>
      <c r="AJ7" s="443"/>
      <c r="AK7" s="443"/>
      <c r="AL7" s="443"/>
      <c r="AM7" s="443"/>
      <c r="AN7" s="443"/>
      <c r="AO7" s="443"/>
      <c r="AP7" s="443"/>
      <c r="AQ7" s="443"/>
      <c r="AR7" s="443"/>
      <c r="AS7" s="443"/>
      <c r="AT7" s="443"/>
      <c r="AU7" s="51"/>
      <c r="AV7" s="40"/>
      <c r="AW7" s="468" t="s">
        <v>42</v>
      </c>
      <c r="AX7" s="468"/>
      <c r="AY7" s="468"/>
      <c r="AZ7" s="468"/>
      <c r="BA7" s="468"/>
      <c r="BB7" s="41"/>
      <c r="BC7" s="41"/>
      <c r="BD7" s="42"/>
      <c r="BE7" s="423" t="s">
        <v>43</v>
      </c>
      <c r="BF7" s="424"/>
      <c r="BG7" s="424"/>
      <c r="BH7" s="424"/>
      <c r="BI7" s="425"/>
      <c r="BJ7" s="426" t="s">
        <v>44</v>
      </c>
      <c r="BK7" s="424"/>
      <c r="BL7" s="424"/>
      <c r="BM7" s="424"/>
      <c r="BN7" s="424"/>
      <c r="BO7" s="424"/>
      <c r="BP7" s="424"/>
      <c r="BQ7" s="427"/>
      <c r="BR7" s="428" t="s">
        <v>113</v>
      </c>
      <c r="BS7" s="429"/>
      <c r="BT7" s="429"/>
      <c r="BU7" s="429"/>
      <c r="BV7" s="429"/>
      <c r="BW7" s="429"/>
      <c r="BX7" s="429"/>
      <c r="BY7" s="429"/>
      <c r="BZ7" s="429"/>
      <c r="CA7" s="429"/>
      <c r="CB7" s="429"/>
      <c r="CC7" s="429"/>
      <c r="CD7" s="429"/>
      <c r="CE7" s="429"/>
      <c r="CF7" s="429"/>
      <c r="CG7" s="429"/>
      <c r="CH7" s="429"/>
      <c r="CI7" s="430"/>
      <c r="CJ7" s="434">
        <f>チラシ申込書CSV出力!A2</f>
        <v>44215</v>
      </c>
      <c r="CK7" s="435"/>
      <c r="CL7" s="435"/>
      <c r="CM7" s="435"/>
      <c r="CN7" s="435"/>
      <c r="CO7" s="435"/>
      <c r="CP7" s="435"/>
      <c r="CQ7" s="435"/>
      <c r="CR7" s="435"/>
      <c r="CS7" s="435"/>
      <c r="CT7" s="435"/>
      <c r="CU7" s="435"/>
      <c r="CV7" s="435"/>
    </row>
    <row r="8" spans="1:100" ht="14.25" customHeight="1" thickBot="1" x14ac:dyDescent="0.25">
      <c r="A8" s="496"/>
      <c r="B8" s="497"/>
      <c r="C8" s="497"/>
      <c r="D8" s="497"/>
      <c r="E8" s="497"/>
      <c r="F8" s="497"/>
      <c r="G8" s="498"/>
      <c r="H8" s="71"/>
      <c r="I8" s="436" t="s">
        <v>45</v>
      </c>
      <c r="J8" s="418"/>
      <c r="K8" s="418"/>
      <c r="L8" s="418"/>
      <c r="M8" s="418"/>
      <c r="N8" s="418"/>
      <c r="O8" s="418"/>
      <c r="P8" s="418"/>
      <c r="Q8" s="418"/>
      <c r="R8" s="418"/>
      <c r="S8" s="418"/>
      <c r="T8" s="418"/>
      <c r="U8" s="418"/>
      <c r="V8" s="418"/>
      <c r="W8" s="418"/>
      <c r="X8" s="418"/>
      <c r="Y8" s="418"/>
      <c r="Z8" s="418"/>
      <c r="AA8" s="418"/>
      <c r="AB8" s="418"/>
      <c r="AC8" s="418"/>
      <c r="AD8" s="418"/>
      <c r="AE8" s="437"/>
      <c r="AF8" s="438" t="str">
        <f>IF(A12+AO12=0,"",A12+AO12)</f>
        <v/>
      </c>
      <c r="AG8" s="439"/>
      <c r="AH8" s="439"/>
      <c r="AI8" s="439"/>
      <c r="AJ8" s="439"/>
      <c r="AK8" s="439"/>
      <c r="AL8" s="439"/>
      <c r="AM8" s="439"/>
      <c r="AN8" s="439"/>
      <c r="AO8" s="439"/>
      <c r="AP8" s="418"/>
      <c r="AQ8" s="418"/>
      <c r="AR8" s="418"/>
      <c r="AS8" s="418"/>
      <c r="AT8" s="418"/>
      <c r="AU8" s="437"/>
      <c r="AV8" s="442" t="s">
        <v>46</v>
      </c>
      <c r="AW8" s="443"/>
      <c r="AX8" s="443"/>
      <c r="AY8" s="443"/>
      <c r="AZ8" s="443"/>
      <c r="BA8" s="443"/>
      <c r="BB8" s="443"/>
      <c r="BC8" s="443"/>
      <c r="BD8" s="444"/>
      <c r="BE8" s="445" t="str">
        <f>IF(ヘッダ入力!BE8="","",ヘッダ入力!BE8)</f>
        <v/>
      </c>
      <c r="BF8" s="446"/>
      <c r="BG8" s="446"/>
      <c r="BH8" s="446"/>
      <c r="BI8" s="447"/>
      <c r="BJ8" s="451" t="str">
        <f>IF(ヘッダ入力!BJ8="","",ヘッダ入力!BJ8)</f>
        <v/>
      </c>
      <c r="BK8" s="452"/>
      <c r="BL8" s="452"/>
      <c r="BM8" s="452"/>
      <c r="BN8" s="452"/>
      <c r="BO8" s="452"/>
      <c r="BP8" s="452"/>
      <c r="BQ8" s="453"/>
      <c r="BR8" s="428"/>
      <c r="BS8" s="429"/>
      <c r="BT8" s="429"/>
      <c r="BU8" s="429"/>
      <c r="BV8" s="429"/>
      <c r="BW8" s="429"/>
      <c r="BX8" s="429"/>
      <c r="BY8" s="429"/>
      <c r="BZ8" s="429"/>
      <c r="CA8" s="429"/>
      <c r="CB8" s="429"/>
      <c r="CC8" s="429"/>
      <c r="CD8" s="429"/>
      <c r="CE8" s="429"/>
      <c r="CF8" s="429"/>
      <c r="CG8" s="429"/>
      <c r="CH8" s="429"/>
      <c r="CI8" s="430"/>
      <c r="CJ8" s="71"/>
      <c r="CK8" s="71"/>
      <c r="CL8" s="71"/>
      <c r="CM8" s="71"/>
      <c r="CN8" s="71"/>
      <c r="CO8" s="71"/>
      <c r="CP8" s="71"/>
      <c r="CQ8" s="71"/>
      <c r="CR8" s="71"/>
      <c r="CS8" s="71"/>
      <c r="CT8" s="71"/>
      <c r="CU8" s="71"/>
      <c r="CV8" s="71"/>
    </row>
    <row r="9" spans="1:100" ht="13.8" thickTop="1" x14ac:dyDescent="0.2">
      <c r="A9" s="71"/>
      <c r="B9" s="71"/>
      <c r="C9" s="71"/>
      <c r="D9" s="71"/>
      <c r="E9" s="71"/>
      <c r="F9" s="71"/>
      <c r="G9" s="71"/>
      <c r="H9" s="71"/>
      <c r="I9" s="409" t="str">
        <f>IF(ヘッダ入力!I9="","",ヘッダ入力!I9)</f>
        <v/>
      </c>
      <c r="J9" s="410"/>
      <c r="K9" s="410"/>
      <c r="L9" s="410"/>
      <c r="M9" s="410"/>
      <c r="N9" s="410"/>
      <c r="O9" s="410"/>
      <c r="P9" s="410"/>
      <c r="Q9" s="410"/>
      <c r="R9" s="410"/>
      <c r="S9" s="410"/>
      <c r="T9" s="410"/>
      <c r="U9" s="410"/>
      <c r="V9" s="410"/>
      <c r="W9" s="410"/>
      <c r="X9" s="410"/>
      <c r="Y9" s="410"/>
      <c r="Z9" s="410"/>
      <c r="AA9" s="410"/>
      <c r="AB9" s="410"/>
      <c r="AC9" s="410"/>
      <c r="AD9" s="410"/>
      <c r="AE9" s="411"/>
      <c r="AF9" s="438"/>
      <c r="AG9" s="439"/>
      <c r="AH9" s="439"/>
      <c r="AI9" s="439"/>
      <c r="AJ9" s="439"/>
      <c r="AK9" s="439"/>
      <c r="AL9" s="439"/>
      <c r="AM9" s="439"/>
      <c r="AN9" s="439"/>
      <c r="AO9" s="439"/>
      <c r="AP9" s="415" t="s">
        <v>47</v>
      </c>
      <c r="AQ9" s="416"/>
      <c r="AR9" s="416"/>
      <c r="AS9" s="416"/>
      <c r="AT9" s="416"/>
      <c r="AU9" s="417"/>
      <c r="AV9" s="66"/>
      <c r="AW9" s="418" t="s">
        <v>48</v>
      </c>
      <c r="AX9" s="418"/>
      <c r="AY9" s="418"/>
      <c r="AZ9" s="418"/>
      <c r="BA9" s="418"/>
      <c r="BB9" s="66"/>
      <c r="BC9" s="71"/>
      <c r="BD9" s="71"/>
      <c r="BE9" s="445"/>
      <c r="BF9" s="446"/>
      <c r="BG9" s="446"/>
      <c r="BH9" s="446"/>
      <c r="BI9" s="447"/>
      <c r="BJ9" s="451"/>
      <c r="BK9" s="452"/>
      <c r="BL9" s="452"/>
      <c r="BM9" s="452"/>
      <c r="BN9" s="452"/>
      <c r="BO9" s="452"/>
      <c r="BP9" s="452"/>
      <c r="BQ9" s="453"/>
      <c r="BR9" s="428"/>
      <c r="BS9" s="429"/>
      <c r="BT9" s="429"/>
      <c r="BU9" s="429"/>
      <c r="BV9" s="429"/>
      <c r="BW9" s="429"/>
      <c r="BX9" s="429"/>
      <c r="BY9" s="429"/>
      <c r="BZ9" s="429"/>
      <c r="CA9" s="429"/>
      <c r="CB9" s="429"/>
      <c r="CC9" s="429"/>
      <c r="CD9" s="429"/>
      <c r="CE9" s="429"/>
      <c r="CF9" s="429"/>
      <c r="CG9" s="429"/>
      <c r="CH9" s="429"/>
      <c r="CI9" s="430"/>
      <c r="CJ9" s="71" t="s">
        <v>115</v>
      </c>
      <c r="CK9" s="71"/>
      <c r="CL9" s="71"/>
      <c r="CM9" s="71"/>
      <c r="CN9" s="71"/>
      <c r="CO9" s="71"/>
      <c r="CP9" s="71"/>
      <c r="CQ9" s="71"/>
      <c r="CR9" s="71"/>
      <c r="CS9" s="71"/>
      <c r="CT9" s="71"/>
      <c r="CU9" s="71"/>
      <c r="CV9" s="71"/>
    </row>
    <row r="10" spans="1:100" ht="25.5" customHeight="1" thickBot="1" x14ac:dyDescent="0.25">
      <c r="A10" s="71"/>
      <c r="B10" s="71"/>
      <c r="C10" s="71"/>
      <c r="D10" s="71"/>
      <c r="E10" s="71"/>
      <c r="F10" s="71"/>
      <c r="G10" s="71"/>
      <c r="H10" s="71"/>
      <c r="I10" s="412"/>
      <c r="J10" s="413"/>
      <c r="K10" s="413"/>
      <c r="L10" s="413"/>
      <c r="M10" s="413"/>
      <c r="N10" s="413"/>
      <c r="O10" s="413"/>
      <c r="P10" s="413"/>
      <c r="Q10" s="413"/>
      <c r="R10" s="413"/>
      <c r="S10" s="413"/>
      <c r="T10" s="413"/>
      <c r="U10" s="413"/>
      <c r="V10" s="413"/>
      <c r="W10" s="413"/>
      <c r="X10" s="413"/>
      <c r="Y10" s="413"/>
      <c r="Z10" s="413"/>
      <c r="AA10" s="413"/>
      <c r="AB10" s="413"/>
      <c r="AC10" s="413"/>
      <c r="AD10" s="413"/>
      <c r="AE10" s="414"/>
      <c r="AF10" s="440"/>
      <c r="AG10" s="441"/>
      <c r="AH10" s="441"/>
      <c r="AI10" s="441"/>
      <c r="AJ10" s="441"/>
      <c r="AK10" s="441"/>
      <c r="AL10" s="441"/>
      <c r="AM10" s="441"/>
      <c r="AN10" s="441"/>
      <c r="AO10" s="441"/>
      <c r="AP10" s="419">
        <f>ヘッダ入力!AP10</f>
        <v>0</v>
      </c>
      <c r="AQ10" s="420"/>
      <c r="AR10" s="420"/>
      <c r="AS10" s="420"/>
      <c r="AT10" s="420"/>
      <c r="AU10" s="421"/>
      <c r="AV10" s="43"/>
      <c r="AW10" s="35" t="s">
        <v>51</v>
      </c>
      <c r="AX10" s="35"/>
      <c r="AY10" s="35"/>
      <c r="AZ10" s="43"/>
      <c r="BA10" s="422" t="s">
        <v>52</v>
      </c>
      <c r="BB10" s="422"/>
      <c r="BC10" s="422"/>
      <c r="BD10" s="67"/>
      <c r="BE10" s="448"/>
      <c r="BF10" s="449"/>
      <c r="BG10" s="449"/>
      <c r="BH10" s="449"/>
      <c r="BI10" s="450"/>
      <c r="BJ10" s="454"/>
      <c r="BK10" s="455"/>
      <c r="BL10" s="455"/>
      <c r="BM10" s="455"/>
      <c r="BN10" s="455"/>
      <c r="BO10" s="455"/>
      <c r="BP10" s="455"/>
      <c r="BQ10" s="456"/>
      <c r="BR10" s="431"/>
      <c r="BS10" s="432"/>
      <c r="BT10" s="432"/>
      <c r="BU10" s="432"/>
      <c r="BV10" s="432"/>
      <c r="BW10" s="432"/>
      <c r="BX10" s="432"/>
      <c r="BY10" s="432"/>
      <c r="BZ10" s="432"/>
      <c r="CA10" s="432"/>
      <c r="CB10" s="432"/>
      <c r="CC10" s="432"/>
      <c r="CD10" s="432"/>
      <c r="CE10" s="432"/>
      <c r="CF10" s="432"/>
      <c r="CG10" s="432"/>
      <c r="CH10" s="432"/>
      <c r="CI10" s="433"/>
      <c r="CJ10" s="71"/>
      <c r="CK10" s="71"/>
      <c r="CL10" s="71"/>
      <c r="CM10" s="71"/>
      <c r="CN10" s="71"/>
      <c r="CO10" s="71"/>
      <c r="CP10" s="71"/>
      <c r="CQ10" s="71"/>
      <c r="CR10" s="71"/>
      <c r="CS10" s="71"/>
      <c r="CT10" s="71"/>
      <c r="CU10" s="71"/>
      <c r="CV10" s="71"/>
    </row>
    <row r="11" spans="1:100" ht="8.25" customHeight="1" thickTop="1" thickBot="1" x14ac:dyDescent="0.25">
      <c r="A11" s="71"/>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row>
    <row r="12" spans="1:100" ht="21.75" customHeight="1" thickBot="1" x14ac:dyDescent="0.25">
      <c r="A12" s="406">
        <f>IF(AI68="●",AB68,SUMIF(R19,"●",O19)+SUMIF(R23,"●",O23)+SUMIF(R36,"●",O36)+SUMIF(R41,"●",O41)+SUMIF(R52,"●",O52)+SUMIF(R62,"●",O62)+SUMIF(R72,"●",O72)+SUMIF(AL17,"●",AI17)+SUMIF(AL24,"●",AI24)+SUMIF(AL29,"●",AI29)+SUMIF(AL34,"●",AI34)+SUMIF(AL40,"●",AI40)+SUMIF(AL46,"●",AI46)+SUMIF(AL55,"●",AI55)+SUMIF(AL67,"●",AI67)+SUM(R19,R23,R36,R41,R52,R62,R72,AL17,AL24,AL29,AL34,AL40,AL46,AL55,AL67))</f>
        <v>0</v>
      </c>
      <c r="B12" s="407"/>
      <c r="C12" s="407"/>
      <c r="D12" s="407"/>
      <c r="E12" s="407"/>
      <c r="F12" s="407"/>
      <c r="G12" s="407"/>
      <c r="H12" s="407"/>
      <c r="I12" s="407"/>
      <c r="J12" s="407"/>
      <c r="K12" s="408" t="s">
        <v>53</v>
      </c>
      <c r="L12" s="408"/>
      <c r="M12" s="405" t="s">
        <v>429</v>
      </c>
      <c r="N12" s="405"/>
      <c r="O12" s="405"/>
      <c r="P12" s="405"/>
      <c r="Q12" s="405"/>
      <c r="R12" s="405"/>
      <c r="S12" s="405"/>
      <c r="T12" s="405"/>
      <c r="U12" s="405"/>
      <c r="V12" s="405"/>
      <c r="W12" s="405"/>
      <c r="X12" s="405"/>
      <c r="Y12" s="405"/>
      <c r="Z12" s="405"/>
      <c r="AA12" s="405"/>
      <c r="AB12" s="405"/>
      <c r="AC12" s="402">
        <f>IF(AI68="●",98,IF(R19="●",COUNTA(O14:O18),COUNTA(R14:R18))+IF(R23="●",COUNTA(O20:O22),COUNTA(R20:R22))+IF(R36="●",COUNTA(O24:O35),COUNTA(R24:R35))+IF(R41="●",COUNTA(O37:O40),COUNTA(R37:R40))+IF(R52="●",COUNTA(O42:O51),COUNTA(R42:R51))+IF(R62="●",COUNTA(O53:O61),COUNTA(R53:R61))+IF(R72="●",COUNTA(O63:O71),COUNTA(R63:R71))+IF(AL17="●",COUNTA(AI14:AI16),COUNTA(AL14:AL16))+IF(AL24="●",COUNTA(AI18:AI23),COUNTA(AL18:AL23))+IF(AL29="●",COUNTA(AI25:AI28),COUNTA(AL25:AL28))+IF(AL34="●",COUNTA(AI30:AI33),COUNTA(AL30:AL33))+IF(AL40="●",COUNTA(AI35:AI39),COUNTA(AL35:AL39))+IF(AL46="●",COUNTA(AI41:AI45),COUNTA(AL41:AL45))+IF(AL55="●",COUNTA(AI47:AI54),COUNTA(AL47:AL54))+IF(AL67="●",COUNTA(AI56:AI66),COUNTA(AL56:AL66)))</f>
        <v>0</v>
      </c>
      <c r="AD12" s="402"/>
      <c r="AE12" s="402"/>
      <c r="AF12" s="402"/>
      <c r="AG12" s="402"/>
      <c r="AH12" s="402"/>
      <c r="AI12" s="402"/>
      <c r="AJ12" s="402"/>
      <c r="AK12" s="403" t="s">
        <v>54</v>
      </c>
      <c r="AL12" s="403"/>
      <c r="AM12" s="403"/>
      <c r="AN12" s="404"/>
      <c r="AO12" s="406">
        <f>IF(BW69="●",BP69,SUMIF(BF19,"●",BC19)+SUMIF(BF24,"●",BC24)+SUMIF(BF35,"●",BC35)+SUMIF(BF42,"●",BC42)+SUMIF(BF57,"●",BC57)+SUMIF(BF73,"●",BC73)+SUMIF(BZ29,"●",BW29)+SUMIF(BZ41,"●",BW41)+SUMIF(BZ51,"●",BW51)+SUMIF(BZ68,"●",BW68)+SUM(BF19,BF24,BF35,BF42,BF57,BF73,BZ29,BZ41,BZ51,BZ68))</f>
        <v>0</v>
      </c>
      <c r="AP12" s="407"/>
      <c r="AQ12" s="407"/>
      <c r="AR12" s="407"/>
      <c r="AS12" s="407"/>
      <c r="AT12" s="407"/>
      <c r="AU12" s="407"/>
      <c r="AV12" s="407"/>
      <c r="AW12" s="407"/>
      <c r="AX12" s="407"/>
      <c r="AY12" s="408" t="s">
        <v>53</v>
      </c>
      <c r="AZ12" s="408"/>
      <c r="BA12" s="405" t="s">
        <v>430</v>
      </c>
      <c r="BB12" s="405"/>
      <c r="BC12" s="405"/>
      <c r="BD12" s="405"/>
      <c r="BE12" s="405"/>
      <c r="BF12" s="405"/>
      <c r="BG12" s="405"/>
      <c r="BH12" s="405"/>
      <c r="BI12" s="405"/>
      <c r="BJ12" s="405"/>
      <c r="BK12" s="405"/>
      <c r="BL12" s="405"/>
      <c r="BM12" s="405"/>
      <c r="BN12" s="405"/>
      <c r="BO12" s="405"/>
      <c r="BP12" s="405"/>
      <c r="BQ12" s="402">
        <f>IF(BW69="●",105,IF(BF19="●",COUNTA(BC14:BC18),COUNTA(BF14:BF18))+IF(BF24="●",COUNTA(BC20:BC23),COUNTA(BF20:BF23))+IF(BF35="●",COUNTA(BC25:BC34),COUNTA(BF25:BF34))+IF(BF42="●",COUNTA(BC36:BC41),COUNTA(BF36:BF41))+IF(BF57="●",COUNTA(BC43:BC56),COUNTA(BF43:BF56))+IF(BF73="●",COUNTA(BC58:BC72),COUNTA(BF58:BF72))+IF(BZ29="●",COUNTA(BW14:BW28),COUNTA(BZ14:BZ28))+IF(BZ41="●",COUNTA(BW30:BW40),COUNTA(BZ30:BZ40))+IF(BZ51="●",COUNTA(BW42:BW50),COUNTA(BZ42:BZ50))+IF(BZ68="●",COUNTA(BW52:BW67),COUNTA(BZ52:BZ67)))</f>
        <v>0</v>
      </c>
      <c r="BR12" s="402"/>
      <c r="BS12" s="402"/>
      <c r="BT12" s="402"/>
      <c r="BU12" s="402"/>
      <c r="BV12" s="402"/>
      <c r="BW12" s="402"/>
      <c r="BX12" s="402"/>
      <c r="BY12" s="403" t="s">
        <v>54</v>
      </c>
      <c r="BZ12" s="403"/>
      <c r="CA12" s="403"/>
      <c r="CB12" s="404"/>
    </row>
    <row r="13" spans="1:100" ht="14.25" customHeight="1" thickBot="1" x14ac:dyDescent="0.25">
      <c r="A13" s="395" t="s">
        <v>118</v>
      </c>
      <c r="B13" s="396"/>
      <c r="C13" s="397"/>
      <c r="D13" s="398" t="s">
        <v>55</v>
      </c>
      <c r="E13" s="396"/>
      <c r="F13" s="396"/>
      <c r="G13" s="396"/>
      <c r="H13" s="396"/>
      <c r="I13" s="396"/>
      <c r="J13" s="396"/>
      <c r="K13" s="396"/>
      <c r="L13" s="396"/>
      <c r="M13" s="396"/>
      <c r="N13" s="397"/>
      <c r="O13" s="399" t="s">
        <v>119</v>
      </c>
      <c r="P13" s="399"/>
      <c r="Q13" s="399"/>
      <c r="R13" s="400" t="s">
        <v>56</v>
      </c>
      <c r="S13" s="400"/>
      <c r="T13" s="401"/>
      <c r="U13" s="395" t="s">
        <v>118</v>
      </c>
      <c r="V13" s="396"/>
      <c r="W13" s="397"/>
      <c r="X13" s="398" t="s">
        <v>55</v>
      </c>
      <c r="Y13" s="396"/>
      <c r="Z13" s="396"/>
      <c r="AA13" s="396"/>
      <c r="AB13" s="396"/>
      <c r="AC13" s="396"/>
      <c r="AD13" s="396"/>
      <c r="AE13" s="396"/>
      <c r="AF13" s="396"/>
      <c r="AG13" s="396"/>
      <c r="AH13" s="397"/>
      <c r="AI13" s="399" t="s">
        <v>119</v>
      </c>
      <c r="AJ13" s="399"/>
      <c r="AK13" s="399"/>
      <c r="AL13" s="400" t="s">
        <v>56</v>
      </c>
      <c r="AM13" s="400"/>
      <c r="AN13" s="401"/>
      <c r="AO13" s="395" t="s">
        <v>118</v>
      </c>
      <c r="AP13" s="396"/>
      <c r="AQ13" s="397"/>
      <c r="AR13" s="398" t="s">
        <v>55</v>
      </c>
      <c r="AS13" s="396"/>
      <c r="AT13" s="396"/>
      <c r="AU13" s="396"/>
      <c r="AV13" s="396"/>
      <c r="AW13" s="396"/>
      <c r="AX13" s="396"/>
      <c r="AY13" s="396"/>
      <c r="AZ13" s="396"/>
      <c r="BA13" s="396"/>
      <c r="BB13" s="397"/>
      <c r="BC13" s="399" t="s">
        <v>119</v>
      </c>
      <c r="BD13" s="399"/>
      <c r="BE13" s="399"/>
      <c r="BF13" s="400" t="s">
        <v>56</v>
      </c>
      <c r="BG13" s="400"/>
      <c r="BH13" s="401"/>
      <c r="BI13" s="395" t="s">
        <v>118</v>
      </c>
      <c r="BJ13" s="396"/>
      <c r="BK13" s="397"/>
      <c r="BL13" s="398" t="s">
        <v>55</v>
      </c>
      <c r="BM13" s="396"/>
      <c r="BN13" s="396"/>
      <c r="BO13" s="396"/>
      <c r="BP13" s="396"/>
      <c r="BQ13" s="396"/>
      <c r="BR13" s="396"/>
      <c r="BS13" s="396"/>
      <c r="BT13" s="396"/>
      <c r="BU13" s="396"/>
      <c r="BV13" s="397"/>
      <c r="BW13" s="399" t="s">
        <v>119</v>
      </c>
      <c r="BX13" s="399"/>
      <c r="BY13" s="399"/>
      <c r="BZ13" s="400" t="s">
        <v>56</v>
      </c>
      <c r="CA13" s="400"/>
      <c r="CB13" s="401"/>
    </row>
    <row r="14" spans="1:100" ht="12.75" customHeight="1" x14ac:dyDescent="0.2">
      <c r="A14" s="261">
        <v>313001</v>
      </c>
      <c r="B14" s="262"/>
      <c r="C14" s="263"/>
      <c r="D14" s="264" t="s">
        <v>431</v>
      </c>
      <c r="E14" s="265"/>
      <c r="F14" s="265"/>
      <c r="G14" s="265"/>
      <c r="H14" s="265"/>
      <c r="I14" s="265"/>
      <c r="J14" s="265"/>
      <c r="K14" s="265"/>
      <c r="L14" s="265"/>
      <c r="M14" s="265"/>
      <c r="N14" s="289"/>
      <c r="O14" s="266">
        <v>650</v>
      </c>
      <c r="P14" s="267"/>
      <c r="Q14" s="267"/>
      <c r="R14" s="268"/>
      <c r="S14" s="267"/>
      <c r="T14" s="269"/>
      <c r="U14" s="261">
        <v>313054</v>
      </c>
      <c r="V14" s="262"/>
      <c r="W14" s="263"/>
      <c r="X14" s="264" t="s">
        <v>432</v>
      </c>
      <c r="Y14" s="265"/>
      <c r="Z14" s="265"/>
      <c r="AA14" s="265"/>
      <c r="AB14" s="265"/>
      <c r="AC14" s="265"/>
      <c r="AD14" s="265"/>
      <c r="AE14" s="265"/>
      <c r="AF14" s="265"/>
      <c r="AG14" s="265"/>
      <c r="AH14" s="289"/>
      <c r="AI14" s="266">
        <v>450</v>
      </c>
      <c r="AJ14" s="267"/>
      <c r="AK14" s="267"/>
      <c r="AL14" s="268"/>
      <c r="AM14" s="267"/>
      <c r="AN14" s="269"/>
      <c r="AO14" s="261">
        <v>314001</v>
      </c>
      <c r="AP14" s="262"/>
      <c r="AQ14" s="263"/>
      <c r="AR14" s="264" t="s">
        <v>433</v>
      </c>
      <c r="AS14" s="265"/>
      <c r="AT14" s="265"/>
      <c r="AU14" s="265"/>
      <c r="AV14" s="265"/>
      <c r="AW14" s="265"/>
      <c r="AX14" s="265"/>
      <c r="AY14" s="265"/>
      <c r="AZ14" s="265"/>
      <c r="BA14" s="265"/>
      <c r="BB14" s="289"/>
      <c r="BC14" s="266">
        <v>560</v>
      </c>
      <c r="BD14" s="267"/>
      <c r="BE14" s="267"/>
      <c r="BF14" s="268"/>
      <c r="BG14" s="267"/>
      <c r="BH14" s="269"/>
      <c r="BI14" s="261">
        <v>314051</v>
      </c>
      <c r="BJ14" s="262"/>
      <c r="BK14" s="263"/>
      <c r="BL14" s="264" t="s">
        <v>434</v>
      </c>
      <c r="BM14" s="265"/>
      <c r="BN14" s="265"/>
      <c r="BO14" s="265"/>
      <c r="BP14" s="265"/>
      <c r="BQ14" s="265"/>
      <c r="BR14" s="265"/>
      <c r="BS14" s="265"/>
      <c r="BT14" s="265"/>
      <c r="BU14" s="265"/>
      <c r="BV14" s="289"/>
      <c r="BW14" s="266">
        <v>165</v>
      </c>
      <c r="BX14" s="267"/>
      <c r="BY14" s="267"/>
      <c r="BZ14" s="268"/>
      <c r="CA14" s="267"/>
      <c r="CB14" s="269"/>
    </row>
    <row r="15" spans="1:100" ht="12.75" customHeight="1" x14ac:dyDescent="0.2">
      <c r="A15" s="261">
        <v>313002</v>
      </c>
      <c r="B15" s="262"/>
      <c r="C15" s="263"/>
      <c r="D15" s="264" t="s">
        <v>435</v>
      </c>
      <c r="E15" s="265"/>
      <c r="F15" s="265"/>
      <c r="G15" s="265"/>
      <c r="H15" s="265"/>
      <c r="I15" s="265"/>
      <c r="J15" s="265"/>
      <c r="K15" s="265"/>
      <c r="L15" s="265"/>
      <c r="M15" s="265"/>
      <c r="N15" s="289"/>
      <c r="O15" s="266">
        <v>500</v>
      </c>
      <c r="P15" s="267"/>
      <c r="Q15" s="267"/>
      <c r="R15" s="268"/>
      <c r="S15" s="267"/>
      <c r="T15" s="269"/>
      <c r="U15" s="261">
        <v>313055</v>
      </c>
      <c r="V15" s="262"/>
      <c r="W15" s="263"/>
      <c r="X15" s="264" t="s">
        <v>436</v>
      </c>
      <c r="Y15" s="265"/>
      <c r="Z15" s="265"/>
      <c r="AA15" s="265"/>
      <c r="AB15" s="265"/>
      <c r="AC15" s="265"/>
      <c r="AD15" s="265"/>
      <c r="AE15" s="265"/>
      <c r="AF15" s="265"/>
      <c r="AG15" s="265"/>
      <c r="AH15" s="289"/>
      <c r="AI15" s="266">
        <v>470</v>
      </c>
      <c r="AJ15" s="267"/>
      <c r="AK15" s="267"/>
      <c r="AL15" s="268"/>
      <c r="AM15" s="267"/>
      <c r="AN15" s="269"/>
      <c r="AO15" s="261">
        <v>314002</v>
      </c>
      <c r="AP15" s="262"/>
      <c r="AQ15" s="263"/>
      <c r="AR15" s="264" t="s">
        <v>437</v>
      </c>
      <c r="AS15" s="265"/>
      <c r="AT15" s="265"/>
      <c r="AU15" s="265"/>
      <c r="AV15" s="265"/>
      <c r="AW15" s="265"/>
      <c r="AX15" s="265"/>
      <c r="AY15" s="265"/>
      <c r="AZ15" s="265"/>
      <c r="BA15" s="265"/>
      <c r="BB15" s="289"/>
      <c r="BC15" s="266">
        <v>450</v>
      </c>
      <c r="BD15" s="267"/>
      <c r="BE15" s="267"/>
      <c r="BF15" s="268"/>
      <c r="BG15" s="267"/>
      <c r="BH15" s="269"/>
      <c r="BI15" s="261">
        <v>314052</v>
      </c>
      <c r="BJ15" s="262"/>
      <c r="BK15" s="263"/>
      <c r="BL15" s="264" t="s">
        <v>438</v>
      </c>
      <c r="BM15" s="265"/>
      <c r="BN15" s="265"/>
      <c r="BO15" s="265"/>
      <c r="BP15" s="265"/>
      <c r="BQ15" s="265"/>
      <c r="BR15" s="265"/>
      <c r="BS15" s="265"/>
      <c r="BT15" s="265"/>
      <c r="BU15" s="265"/>
      <c r="BV15" s="289"/>
      <c r="BW15" s="266">
        <v>50</v>
      </c>
      <c r="BX15" s="267"/>
      <c r="BY15" s="267"/>
      <c r="BZ15" s="268"/>
      <c r="CA15" s="267"/>
      <c r="CB15" s="269"/>
    </row>
    <row r="16" spans="1:100" ht="12.75" customHeight="1" x14ac:dyDescent="0.2">
      <c r="A16" s="261">
        <v>313003</v>
      </c>
      <c r="B16" s="262"/>
      <c r="C16" s="263"/>
      <c r="D16" s="264" t="s">
        <v>439</v>
      </c>
      <c r="E16" s="265"/>
      <c r="F16" s="265"/>
      <c r="G16" s="265"/>
      <c r="H16" s="265"/>
      <c r="I16" s="265"/>
      <c r="J16" s="265"/>
      <c r="K16" s="265"/>
      <c r="L16" s="265"/>
      <c r="M16" s="265"/>
      <c r="N16" s="289"/>
      <c r="O16" s="266">
        <v>710</v>
      </c>
      <c r="P16" s="267"/>
      <c r="Q16" s="267"/>
      <c r="R16" s="268"/>
      <c r="S16" s="267"/>
      <c r="T16" s="269"/>
      <c r="U16" s="261">
        <v>313056</v>
      </c>
      <c r="V16" s="262"/>
      <c r="W16" s="263"/>
      <c r="X16" s="264" t="s">
        <v>440</v>
      </c>
      <c r="Y16" s="265"/>
      <c r="Z16" s="265"/>
      <c r="AA16" s="265"/>
      <c r="AB16" s="265"/>
      <c r="AC16" s="265"/>
      <c r="AD16" s="265"/>
      <c r="AE16" s="265"/>
      <c r="AF16" s="265"/>
      <c r="AG16" s="265"/>
      <c r="AH16" s="289"/>
      <c r="AI16" s="266">
        <v>500</v>
      </c>
      <c r="AJ16" s="267"/>
      <c r="AK16" s="267"/>
      <c r="AL16" s="268"/>
      <c r="AM16" s="267"/>
      <c r="AN16" s="269"/>
      <c r="AO16" s="261">
        <v>314003</v>
      </c>
      <c r="AP16" s="262"/>
      <c r="AQ16" s="263"/>
      <c r="AR16" s="264" t="s">
        <v>1192</v>
      </c>
      <c r="AS16" s="265"/>
      <c r="AT16" s="265"/>
      <c r="AU16" s="265"/>
      <c r="AV16" s="265"/>
      <c r="AW16" s="265"/>
      <c r="AX16" s="265"/>
      <c r="AY16" s="265"/>
      <c r="AZ16" s="265"/>
      <c r="BA16" s="265"/>
      <c r="BB16" s="289"/>
      <c r="BC16" s="266">
        <v>570</v>
      </c>
      <c r="BD16" s="267"/>
      <c r="BE16" s="267"/>
      <c r="BF16" s="268"/>
      <c r="BG16" s="267"/>
      <c r="BH16" s="269"/>
      <c r="BI16" s="261">
        <v>314053</v>
      </c>
      <c r="BJ16" s="262"/>
      <c r="BK16" s="263"/>
      <c r="BL16" s="264" t="s">
        <v>441</v>
      </c>
      <c r="BM16" s="265"/>
      <c r="BN16" s="265"/>
      <c r="BO16" s="265"/>
      <c r="BP16" s="265"/>
      <c r="BQ16" s="265"/>
      <c r="BR16" s="265"/>
      <c r="BS16" s="265"/>
      <c r="BT16" s="265"/>
      <c r="BU16" s="265"/>
      <c r="BV16" s="289"/>
      <c r="BW16" s="266">
        <v>140</v>
      </c>
      <c r="BX16" s="267"/>
      <c r="BY16" s="267"/>
      <c r="BZ16" s="268"/>
      <c r="CA16" s="267"/>
      <c r="CB16" s="269"/>
    </row>
    <row r="17" spans="1:88" ht="12.75" customHeight="1" x14ac:dyDescent="0.2">
      <c r="A17" s="261">
        <v>313004</v>
      </c>
      <c r="B17" s="262"/>
      <c r="C17" s="263"/>
      <c r="D17" s="264" t="s">
        <v>442</v>
      </c>
      <c r="E17" s="265"/>
      <c r="F17" s="265"/>
      <c r="G17" s="265"/>
      <c r="H17" s="265"/>
      <c r="I17" s="265"/>
      <c r="J17" s="265"/>
      <c r="K17" s="265"/>
      <c r="L17" s="265"/>
      <c r="M17" s="265"/>
      <c r="N17" s="289"/>
      <c r="O17" s="266">
        <v>500</v>
      </c>
      <c r="P17" s="267"/>
      <c r="Q17" s="267"/>
      <c r="R17" s="268"/>
      <c r="S17" s="267"/>
      <c r="T17" s="269"/>
      <c r="U17" s="341" t="s">
        <v>443</v>
      </c>
      <c r="V17" s="342"/>
      <c r="W17" s="342"/>
      <c r="X17" s="342"/>
      <c r="Y17" s="342"/>
      <c r="Z17" s="342"/>
      <c r="AA17" s="342"/>
      <c r="AB17" s="342"/>
      <c r="AC17" s="342"/>
      <c r="AD17" s="342"/>
      <c r="AE17" s="342"/>
      <c r="AF17" s="342"/>
      <c r="AG17" s="342"/>
      <c r="AH17" s="343"/>
      <c r="AI17" s="344">
        <f>SUM(AI14:AK16)</f>
        <v>1420</v>
      </c>
      <c r="AJ17" s="345"/>
      <c r="AK17" s="346"/>
      <c r="AL17" s="347" t="str">
        <f>IF(COUNTA(AL14:AL16)=0,"",SUMIF(AL14:AL16,"●",AI14:AI16)+SUM(AL14:AL16))</f>
        <v/>
      </c>
      <c r="AM17" s="345"/>
      <c r="AN17" s="346"/>
      <c r="AO17" s="261">
        <v>314004</v>
      </c>
      <c r="AP17" s="262"/>
      <c r="AQ17" s="263"/>
      <c r="AR17" s="264" t="s">
        <v>444</v>
      </c>
      <c r="AS17" s="265"/>
      <c r="AT17" s="265"/>
      <c r="AU17" s="265"/>
      <c r="AV17" s="265"/>
      <c r="AW17" s="265"/>
      <c r="AX17" s="265"/>
      <c r="AY17" s="265"/>
      <c r="AZ17" s="265"/>
      <c r="BA17" s="265"/>
      <c r="BB17" s="289"/>
      <c r="BC17" s="266">
        <v>300</v>
      </c>
      <c r="BD17" s="267"/>
      <c r="BE17" s="267"/>
      <c r="BF17" s="268"/>
      <c r="BG17" s="267"/>
      <c r="BH17" s="269"/>
      <c r="BI17" s="261">
        <v>314054</v>
      </c>
      <c r="BJ17" s="262"/>
      <c r="BK17" s="263"/>
      <c r="BL17" s="264" t="s">
        <v>445</v>
      </c>
      <c r="BM17" s="265"/>
      <c r="BN17" s="265"/>
      <c r="BO17" s="265"/>
      <c r="BP17" s="265"/>
      <c r="BQ17" s="265"/>
      <c r="BR17" s="265"/>
      <c r="BS17" s="265"/>
      <c r="BT17" s="265"/>
      <c r="BU17" s="265"/>
      <c r="BV17" s="289"/>
      <c r="BW17" s="266">
        <v>84</v>
      </c>
      <c r="BX17" s="267"/>
      <c r="BY17" s="267"/>
      <c r="BZ17" s="268"/>
      <c r="CA17" s="267"/>
      <c r="CB17" s="269"/>
    </row>
    <row r="18" spans="1:88" ht="12.75" customHeight="1" x14ac:dyDescent="0.2">
      <c r="A18" s="261">
        <v>313005</v>
      </c>
      <c r="B18" s="262"/>
      <c r="C18" s="263"/>
      <c r="D18" s="264" t="s">
        <v>446</v>
      </c>
      <c r="E18" s="265"/>
      <c r="F18" s="265"/>
      <c r="G18" s="265"/>
      <c r="H18" s="265"/>
      <c r="I18" s="265"/>
      <c r="J18" s="265"/>
      <c r="K18" s="265"/>
      <c r="L18" s="265"/>
      <c r="M18" s="265"/>
      <c r="N18" s="289"/>
      <c r="O18" s="266">
        <v>370</v>
      </c>
      <c r="P18" s="267"/>
      <c r="Q18" s="267"/>
      <c r="R18" s="268"/>
      <c r="S18" s="267"/>
      <c r="T18" s="269"/>
      <c r="U18" s="261">
        <v>313057</v>
      </c>
      <c r="V18" s="262"/>
      <c r="W18" s="263"/>
      <c r="X18" s="264" t="s">
        <v>447</v>
      </c>
      <c r="Y18" s="265"/>
      <c r="Z18" s="265"/>
      <c r="AA18" s="265"/>
      <c r="AB18" s="265"/>
      <c r="AC18" s="265"/>
      <c r="AD18" s="265"/>
      <c r="AE18" s="265"/>
      <c r="AF18" s="265"/>
      <c r="AG18" s="265"/>
      <c r="AH18" s="289"/>
      <c r="AI18" s="266">
        <v>670</v>
      </c>
      <c r="AJ18" s="267"/>
      <c r="AK18" s="267"/>
      <c r="AL18" s="268"/>
      <c r="AM18" s="267"/>
      <c r="AN18" s="269"/>
      <c r="AO18" s="358">
        <v>314106</v>
      </c>
      <c r="AP18" s="349"/>
      <c r="AQ18" s="350"/>
      <c r="AR18" s="351" t="s">
        <v>1193</v>
      </c>
      <c r="AS18" s="352"/>
      <c r="AT18" s="352"/>
      <c r="AU18" s="352"/>
      <c r="AV18" s="352"/>
      <c r="AW18" s="352"/>
      <c r="AX18" s="352"/>
      <c r="AY18" s="352"/>
      <c r="AZ18" s="352"/>
      <c r="BA18" s="352"/>
      <c r="BB18" s="353"/>
      <c r="BC18" s="354">
        <v>410</v>
      </c>
      <c r="BD18" s="355"/>
      <c r="BE18" s="355"/>
      <c r="BF18" s="357"/>
      <c r="BG18" s="355"/>
      <c r="BH18" s="356"/>
      <c r="BI18" s="261">
        <v>314055</v>
      </c>
      <c r="BJ18" s="262"/>
      <c r="BK18" s="263"/>
      <c r="BL18" s="264" t="s">
        <v>449</v>
      </c>
      <c r="BM18" s="265"/>
      <c r="BN18" s="265"/>
      <c r="BO18" s="265"/>
      <c r="BP18" s="265"/>
      <c r="BQ18" s="265"/>
      <c r="BR18" s="265"/>
      <c r="BS18" s="265"/>
      <c r="BT18" s="265"/>
      <c r="BU18" s="265"/>
      <c r="BV18" s="289"/>
      <c r="BW18" s="266">
        <v>600</v>
      </c>
      <c r="BX18" s="267"/>
      <c r="BY18" s="267"/>
      <c r="BZ18" s="268"/>
      <c r="CA18" s="267"/>
      <c r="CB18" s="269"/>
    </row>
    <row r="19" spans="1:88" ht="12.75" customHeight="1" x14ac:dyDescent="0.2">
      <c r="A19" s="341" t="s">
        <v>450</v>
      </c>
      <c r="B19" s="342"/>
      <c r="C19" s="342"/>
      <c r="D19" s="342"/>
      <c r="E19" s="342"/>
      <c r="F19" s="342"/>
      <c r="G19" s="342"/>
      <c r="H19" s="342"/>
      <c r="I19" s="342"/>
      <c r="J19" s="342"/>
      <c r="K19" s="342"/>
      <c r="L19" s="342"/>
      <c r="M19" s="342"/>
      <c r="N19" s="343"/>
      <c r="O19" s="344">
        <f>SUM(O14:Q18)</f>
        <v>2730</v>
      </c>
      <c r="P19" s="345"/>
      <c r="Q19" s="346"/>
      <c r="R19" s="347" t="str">
        <f>IF(COUNTA(R14:R18)=0,"",SUMIF(R14:R18,"●",O14:O18)+SUM(R14:R18))</f>
        <v/>
      </c>
      <c r="S19" s="345"/>
      <c r="T19" s="346"/>
      <c r="U19" s="261">
        <v>313058</v>
      </c>
      <c r="V19" s="262"/>
      <c r="W19" s="263"/>
      <c r="X19" s="264" t="s">
        <v>451</v>
      </c>
      <c r="Y19" s="265"/>
      <c r="Z19" s="265"/>
      <c r="AA19" s="265"/>
      <c r="AB19" s="265"/>
      <c r="AC19" s="265"/>
      <c r="AD19" s="265"/>
      <c r="AE19" s="265"/>
      <c r="AF19" s="265"/>
      <c r="AG19" s="265"/>
      <c r="AH19" s="289"/>
      <c r="AI19" s="266">
        <v>950</v>
      </c>
      <c r="AJ19" s="267"/>
      <c r="AK19" s="267"/>
      <c r="AL19" s="268"/>
      <c r="AM19" s="267"/>
      <c r="AN19" s="269"/>
      <c r="AO19" s="394" t="s">
        <v>448</v>
      </c>
      <c r="AP19" s="342"/>
      <c r="AQ19" s="342"/>
      <c r="AR19" s="342"/>
      <c r="AS19" s="342"/>
      <c r="AT19" s="342"/>
      <c r="AU19" s="342"/>
      <c r="AV19" s="342"/>
      <c r="AW19" s="342"/>
      <c r="AX19" s="342"/>
      <c r="AY19" s="342"/>
      <c r="AZ19" s="342"/>
      <c r="BA19" s="342"/>
      <c r="BB19" s="343"/>
      <c r="BC19" s="344">
        <f>SUM(BC14:BE18)</f>
        <v>2290</v>
      </c>
      <c r="BD19" s="345"/>
      <c r="BE19" s="346"/>
      <c r="BF19" s="347" t="str">
        <f>IF(COUNTA(BF14:BF18)=0,"",SUMIF(BF14:BF18,"●",BC14:BC18)+SUM(BF14:BF18))</f>
        <v/>
      </c>
      <c r="BG19" s="345"/>
      <c r="BH19" s="346"/>
      <c r="BI19" s="261">
        <v>314056</v>
      </c>
      <c r="BJ19" s="262"/>
      <c r="BK19" s="263"/>
      <c r="BL19" s="264" t="s">
        <v>453</v>
      </c>
      <c r="BM19" s="265"/>
      <c r="BN19" s="265"/>
      <c r="BO19" s="265"/>
      <c r="BP19" s="265"/>
      <c r="BQ19" s="265"/>
      <c r="BR19" s="265"/>
      <c r="BS19" s="265"/>
      <c r="BT19" s="265"/>
      <c r="BU19" s="265"/>
      <c r="BV19" s="289"/>
      <c r="BW19" s="266">
        <v>280</v>
      </c>
      <c r="BX19" s="267"/>
      <c r="BY19" s="267"/>
      <c r="BZ19" s="268"/>
      <c r="CA19" s="267"/>
      <c r="CB19" s="269"/>
    </row>
    <row r="20" spans="1:88" ht="12.75" customHeight="1" x14ac:dyDescent="0.2">
      <c r="A20" s="261">
        <v>313007</v>
      </c>
      <c r="B20" s="262"/>
      <c r="C20" s="263"/>
      <c r="D20" s="264" t="s">
        <v>454</v>
      </c>
      <c r="E20" s="265"/>
      <c r="F20" s="265"/>
      <c r="G20" s="265"/>
      <c r="H20" s="265"/>
      <c r="I20" s="265"/>
      <c r="J20" s="265"/>
      <c r="K20" s="265"/>
      <c r="L20" s="265"/>
      <c r="M20" s="265"/>
      <c r="N20" s="289"/>
      <c r="O20" s="266">
        <v>500</v>
      </c>
      <c r="P20" s="267"/>
      <c r="Q20" s="267"/>
      <c r="R20" s="268"/>
      <c r="S20" s="267"/>
      <c r="T20" s="269"/>
      <c r="U20" s="261">
        <v>313059</v>
      </c>
      <c r="V20" s="262"/>
      <c r="W20" s="263"/>
      <c r="X20" s="264" t="s">
        <v>455</v>
      </c>
      <c r="Y20" s="265"/>
      <c r="Z20" s="265"/>
      <c r="AA20" s="265"/>
      <c r="AB20" s="265"/>
      <c r="AC20" s="265"/>
      <c r="AD20" s="265"/>
      <c r="AE20" s="265"/>
      <c r="AF20" s="265"/>
      <c r="AG20" s="265"/>
      <c r="AH20" s="289"/>
      <c r="AI20" s="266">
        <v>550</v>
      </c>
      <c r="AJ20" s="267"/>
      <c r="AK20" s="267"/>
      <c r="AL20" s="268"/>
      <c r="AM20" s="267"/>
      <c r="AN20" s="269"/>
      <c r="AO20" s="261">
        <v>314005</v>
      </c>
      <c r="AP20" s="262"/>
      <c r="AQ20" s="263"/>
      <c r="AR20" s="264" t="s">
        <v>452</v>
      </c>
      <c r="AS20" s="265"/>
      <c r="AT20" s="265"/>
      <c r="AU20" s="265"/>
      <c r="AV20" s="265"/>
      <c r="AW20" s="265"/>
      <c r="AX20" s="265"/>
      <c r="AY20" s="265"/>
      <c r="AZ20" s="265"/>
      <c r="BA20" s="265"/>
      <c r="BB20" s="289"/>
      <c r="BC20" s="266">
        <v>520</v>
      </c>
      <c r="BD20" s="267"/>
      <c r="BE20" s="267"/>
      <c r="BF20" s="268"/>
      <c r="BG20" s="267"/>
      <c r="BH20" s="269"/>
      <c r="BI20" s="295">
        <v>314058</v>
      </c>
      <c r="BJ20" s="262"/>
      <c r="BK20" s="263"/>
      <c r="BL20" s="264" t="s">
        <v>1170</v>
      </c>
      <c r="BM20" s="265"/>
      <c r="BN20" s="265"/>
      <c r="BO20" s="265"/>
      <c r="BP20" s="265"/>
      <c r="BQ20" s="265"/>
      <c r="BR20" s="265"/>
      <c r="BS20" s="265"/>
      <c r="BT20" s="265"/>
      <c r="BU20" s="265"/>
      <c r="BV20" s="289"/>
      <c r="BW20" s="266">
        <v>1000</v>
      </c>
      <c r="BX20" s="267"/>
      <c r="BY20" s="267"/>
      <c r="BZ20" s="268"/>
      <c r="CA20" s="267"/>
      <c r="CB20" s="269"/>
    </row>
    <row r="21" spans="1:88" ht="12.75" customHeight="1" x14ac:dyDescent="0.2">
      <c r="A21" s="261">
        <v>313008</v>
      </c>
      <c r="B21" s="262"/>
      <c r="C21" s="263"/>
      <c r="D21" s="264" t="s">
        <v>457</v>
      </c>
      <c r="E21" s="265"/>
      <c r="F21" s="265"/>
      <c r="G21" s="265"/>
      <c r="H21" s="265"/>
      <c r="I21" s="265"/>
      <c r="J21" s="265"/>
      <c r="K21" s="265"/>
      <c r="L21" s="265"/>
      <c r="M21" s="265"/>
      <c r="N21" s="289"/>
      <c r="O21" s="266">
        <v>700</v>
      </c>
      <c r="P21" s="267"/>
      <c r="Q21" s="267"/>
      <c r="R21" s="268"/>
      <c r="S21" s="267"/>
      <c r="T21" s="269"/>
      <c r="U21" s="261">
        <v>313060</v>
      </c>
      <c r="V21" s="262"/>
      <c r="W21" s="263"/>
      <c r="X21" s="264" t="s">
        <v>458</v>
      </c>
      <c r="Y21" s="265"/>
      <c r="Z21" s="265"/>
      <c r="AA21" s="265"/>
      <c r="AB21" s="265"/>
      <c r="AC21" s="265"/>
      <c r="AD21" s="265"/>
      <c r="AE21" s="265"/>
      <c r="AF21" s="265"/>
      <c r="AG21" s="265"/>
      <c r="AH21" s="289"/>
      <c r="AI21" s="266">
        <v>550</v>
      </c>
      <c r="AJ21" s="267"/>
      <c r="AK21" s="267"/>
      <c r="AL21" s="268"/>
      <c r="AM21" s="267"/>
      <c r="AN21" s="269"/>
      <c r="AO21" s="261">
        <v>314006</v>
      </c>
      <c r="AP21" s="262"/>
      <c r="AQ21" s="263"/>
      <c r="AR21" s="264" t="s">
        <v>456</v>
      </c>
      <c r="AS21" s="265"/>
      <c r="AT21" s="265"/>
      <c r="AU21" s="265"/>
      <c r="AV21" s="265"/>
      <c r="AW21" s="265"/>
      <c r="AX21" s="265"/>
      <c r="AY21" s="265"/>
      <c r="AZ21" s="265"/>
      <c r="BA21" s="265"/>
      <c r="BB21" s="289"/>
      <c r="BC21" s="266">
        <v>410</v>
      </c>
      <c r="BD21" s="267"/>
      <c r="BE21" s="267"/>
      <c r="BF21" s="268"/>
      <c r="BG21" s="267"/>
      <c r="BH21" s="269"/>
      <c r="BI21" s="295">
        <v>314059</v>
      </c>
      <c r="BJ21" s="262"/>
      <c r="BK21" s="263"/>
      <c r="BL21" s="264" t="s">
        <v>463</v>
      </c>
      <c r="BM21" s="265"/>
      <c r="BN21" s="265"/>
      <c r="BO21" s="265"/>
      <c r="BP21" s="265"/>
      <c r="BQ21" s="265"/>
      <c r="BR21" s="265"/>
      <c r="BS21" s="265"/>
      <c r="BT21" s="265"/>
      <c r="BU21" s="265"/>
      <c r="BV21" s="289"/>
      <c r="BW21" s="266">
        <v>600</v>
      </c>
      <c r="BX21" s="267"/>
      <c r="BY21" s="267"/>
      <c r="BZ21" s="268"/>
      <c r="CA21" s="267"/>
      <c r="CB21" s="269"/>
    </row>
    <row r="22" spans="1:88" ht="12.75" customHeight="1" x14ac:dyDescent="0.2">
      <c r="A22" s="261">
        <v>313009</v>
      </c>
      <c r="B22" s="262"/>
      <c r="C22" s="263"/>
      <c r="D22" s="264" t="s">
        <v>460</v>
      </c>
      <c r="E22" s="265"/>
      <c r="F22" s="265"/>
      <c r="G22" s="265"/>
      <c r="H22" s="265"/>
      <c r="I22" s="265"/>
      <c r="J22" s="265"/>
      <c r="K22" s="265"/>
      <c r="L22" s="265"/>
      <c r="M22" s="265"/>
      <c r="N22" s="289"/>
      <c r="O22" s="266">
        <v>240</v>
      </c>
      <c r="P22" s="267"/>
      <c r="Q22" s="267"/>
      <c r="R22" s="268"/>
      <c r="S22" s="267"/>
      <c r="T22" s="269"/>
      <c r="U22" s="261">
        <v>313061</v>
      </c>
      <c r="V22" s="262"/>
      <c r="W22" s="263"/>
      <c r="X22" s="264" t="s">
        <v>461</v>
      </c>
      <c r="Y22" s="265"/>
      <c r="Z22" s="265"/>
      <c r="AA22" s="265"/>
      <c r="AB22" s="265"/>
      <c r="AC22" s="265"/>
      <c r="AD22" s="265"/>
      <c r="AE22" s="265"/>
      <c r="AF22" s="265"/>
      <c r="AG22" s="265"/>
      <c r="AH22" s="289"/>
      <c r="AI22" s="266">
        <v>720</v>
      </c>
      <c r="AJ22" s="267"/>
      <c r="AK22" s="267"/>
      <c r="AL22" s="268"/>
      <c r="AM22" s="267"/>
      <c r="AN22" s="269"/>
      <c r="AO22" s="261">
        <v>314007</v>
      </c>
      <c r="AP22" s="262"/>
      <c r="AQ22" s="263"/>
      <c r="AR22" s="264" t="s">
        <v>459</v>
      </c>
      <c r="AS22" s="265"/>
      <c r="AT22" s="265"/>
      <c r="AU22" s="265"/>
      <c r="AV22" s="265"/>
      <c r="AW22" s="265"/>
      <c r="AX22" s="265"/>
      <c r="AY22" s="265"/>
      <c r="AZ22" s="265"/>
      <c r="BA22" s="265"/>
      <c r="BB22" s="289"/>
      <c r="BC22" s="266">
        <v>500</v>
      </c>
      <c r="BD22" s="267"/>
      <c r="BE22" s="267"/>
      <c r="BF22" s="268"/>
      <c r="BG22" s="267"/>
      <c r="BH22" s="269"/>
      <c r="BI22" s="348">
        <v>314103</v>
      </c>
      <c r="BJ22" s="349"/>
      <c r="BK22" s="350"/>
      <c r="BL22" s="351" t="s">
        <v>1171</v>
      </c>
      <c r="BM22" s="352"/>
      <c r="BN22" s="352"/>
      <c r="BO22" s="352"/>
      <c r="BP22" s="352"/>
      <c r="BQ22" s="352"/>
      <c r="BR22" s="352"/>
      <c r="BS22" s="352"/>
      <c r="BT22" s="352"/>
      <c r="BU22" s="352"/>
      <c r="BV22" s="353"/>
      <c r="BW22" s="354">
        <v>600</v>
      </c>
      <c r="BX22" s="355"/>
      <c r="BY22" s="355"/>
      <c r="BZ22" s="357"/>
      <c r="CA22" s="355"/>
      <c r="CB22" s="356"/>
    </row>
    <row r="23" spans="1:88" ht="12.75" customHeight="1" x14ac:dyDescent="0.2">
      <c r="A23" s="341" t="s">
        <v>464</v>
      </c>
      <c r="B23" s="342"/>
      <c r="C23" s="342"/>
      <c r="D23" s="342"/>
      <c r="E23" s="342"/>
      <c r="F23" s="342"/>
      <c r="G23" s="342"/>
      <c r="H23" s="342"/>
      <c r="I23" s="342"/>
      <c r="J23" s="342"/>
      <c r="K23" s="342"/>
      <c r="L23" s="342"/>
      <c r="M23" s="342"/>
      <c r="N23" s="343"/>
      <c r="O23" s="344">
        <f>SUM(O20:Q22)</f>
        <v>1440</v>
      </c>
      <c r="P23" s="345"/>
      <c r="Q23" s="346"/>
      <c r="R23" s="347" t="str">
        <f>IF(COUNTA(R20:R22)=0,"",SUMIF(R20:R22,"●",O20:O22)+SUM(R20:R22))</f>
        <v/>
      </c>
      <c r="S23" s="345"/>
      <c r="T23" s="346"/>
      <c r="U23" s="261">
        <v>313062</v>
      </c>
      <c r="V23" s="262"/>
      <c r="W23" s="263"/>
      <c r="X23" s="264" t="s">
        <v>465</v>
      </c>
      <c r="Y23" s="265"/>
      <c r="Z23" s="265"/>
      <c r="AA23" s="265"/>
      <c r="AB23" s="265"/>
      <c r="AC23" s="265"/>
      <c r="AD23" s="265"/>
      <c r="AE23" s="265"/>
      <c r="AF23" s="265"/>
      <c r="AG23" s="265"/>
      <c r="AH23" s="289"/>
      <c r="AI23" s="266">
        <v>600</v>
      </c>
      <c r="AJ23" s="267"/>
      <c r="AK23" s="267"/>
      <c r="AL23" s="268"/>
      <c r="AM23" s="267"/>
      <c r="AN23" s="269"/>
      <c r="AO23" s="261">
        <v>314008</v>
      </c>
      <c r="AP23" s="262"/>
      <c r="AQ23" s="263"/>
      <c r="AR23" s="264" t="s">
        <v>462</v>
      </c>
      <c r="AS23" s="265"/>
      <c r="AT23" s="265"/>
      <c r="AU23" s="265"/>
      <c r="AV23" s="265"/>
      <c r="AW23" s="265"/>
      <c r="AX23" s="265"/>
      <c r="AY23" s="265"/>
      <c r="AZ23" s="265"/>
      <c r="BA23" s="265"/>
      <c r="BB23" s="289"/>
      <c r="BC23" s="266">
        <v>500</v>
      </c>
      <c r="BD23" s="267"/>
      <c r="BE23" s="267"/>
      <c r="BF23" s="268"/>
      <c r="BG23" s="267"/>
      <c r="BH23" s="269"/>
      <c r="BI23" s="295">
        <v>314060</v>
      </c>
      <c r="BJ23" s="262"/>
      <c r="BK23" s="263"/>
      <c r="BL23" s="264" t="s">
        <v>467</v>
      </c>
      <c r="BM23" s="265"/>
      <c r="BN23" s="265"/>
      <c r="BO23" s="265"/>
      <c r="BP23" s="265"/>
      <c r="BQ23" s="265"/>
      <c r="BR23" s="265"/>
      <c r="BS23" s="265"/>
      <c r="BT23" s="265"/>
      <c r="BU23" s="265"/>
      <c r="BV23" s="289"/>
      <c r="BW23" s="266">
        <v>400</v>
      </c>
      <c r="BX23" s="267"/>
      <c r="BY23" s="267"/>
      <c r="BZ23" s="268"/>
      <c r="CA23" s="267"/>
      <c r="CB23" s="269"/>
    </row>
    <row r="24" spans="1:88" ht="12.75" customHeight="1" x14ac:dyDescent="0.2">
      <c r="A24" s="261">
        <v>313010</v>
      </c>
      <c r="B24" s="262"/>
      <c r="C24" s="263"/>
      <c r="D24" s="264" t="s">
        <v>468</v>
      </c>
      <c r="E24" s="265"/>
      <c r="F24" s="265"/>
      <c r="G24" s="265"/>
      <c r="H24" s="265"/>
      <c r="I24" s="265"/>
      <c r="J24" s="265"/>
      <c r="K24" s="265"/>
      <c r="L24" s="265"/>
      <c r="M24" s="265"/>
      <c r="N24" s="289"/>
      <c r="O24" s="266">
        <v>300</v>
      </c>
      <c r="P24" s="267"/>
      <c r="Q24" s="267"/>
      <c r="R24" s="268"/>
      <c r="S24" s="267"/>
      <c r="T24" s="269"/>
      <c r="U24" s="341" t="s">
        <v>469</v>
      </c>
      <c r="V24" s="342"/>
      <c r="W24" s="342"/>
      <c r="X24" s="342"/>
      <c r="Y24" s="342"/>
      <c r="Z24" s="342"/>
      <c r="AA24" s="342"/>
      <c r="AB24" s="342"/>
      <c r="AC24" s="342"/>
      <c r="AD24" s="342"/>
      <c r="AE24" s="342"/>
      <c r="AF24" s="342"/>
      <c r="AG24" s="342"/>
      <c r="AH24" s="343"/>
      <c r="AI24" s="344">
        <f>SUM(AI18:AK23)</f>
        <v>4040</v>
      </c>
      <c r="AJ24" s="345"/>
      <c r="AK24" s="346"/>
      <c r="AL24" s="347" t="str">
        <f>IF(COUNTA(AL18:AL23)=0,"",SUMIF(AL18:AL23,"●",AI18:AI23)+SUM(AL18:AL23))</f>
        <v/>
      </c>
      <c r="AM24" s="345"/>
      <c r="AN24" s="346"/>
      <c r="AO24" s="341" t="s">
        <v>466</v>
      </c>
      <c r="AP24" s="342"/>
      <c r="AQ24" s="342"/>
      <c r="AR24" s="342"/>
      <c r="AS24" s="342"/>
      <c r="AT24" s="342"/>
      <c r="AU24" s="342"/>
      <c r="AV24" s="342"/>
      <c r="AW24" s="342"/>
      <c r="AX24" s="342"/>
      <c r="AY24" s="342"/>
      <c r="AZ24" s="342"/>
      <c r="BA24" s="342"/>
      <c r="BB24" s="343"/>
      <c r="BC24" s="344">
        <f>SUM(BC20:BC23)</f>
        <v>1930</v>
      </c>
      <c r="BD24" s="345"/>
      <c r="BE24" s="346"/>
      <c r="BF24" s="347" t="str">
        <f>IF(COUNTA(BF20:BF23)=0,"",SUMIF(BF20:BF23,"●",BC20:BC23)+SUM(BF20:BF23))</f>
        <v/>
      </c>
      <c r="BG24" s="345"/>
      <c r="BH24" s="346"/>
      <c r="BI24" s="295">
        <v>314061</v>
      </c>
      <c r="BJ24" s="262"/>
      <c r="BK24" s="263"/>
      <c r="BL24" s="264" t="s">
        <v>471</v>
      </c>
      <c r="BM24" s="265"/>
      <c r="BN24" s="265"/>
      <c r="BO24" s="265"/>
      <c r="BP24" s="265"/>
      <c r="BQ24" s="265"/>
      <c r="BR24" s="265"/>
      <c r="BS24" s="265"/>
      <c r="BT24" s="265"/>
      <c r="BU24" s="265"/>
      <c r="BV24" s="289"/>
      <c r="BW24" s="266">
        <v>400</v>
      </c>
      <c r="BX24" s="267"/>
      <c r="BY24" s="267"/>
      <c r="BZ24" s="268"/>
      <c r="CA24" s="267"/>
      <c r="CB24" s="269"/>
    </row>
    <row r="25" spans="1:88" ht="12.75" customHeight="1" x14ac:dyDescent="0.2">
      <c r="A25" s="261">
        <v>313011</v>
      </c>
      <c r="B25" s="262"/>
      <c r="C25" s="263"/>
      <c r="D25" s="264" t="s">
        <v>472</v>
      </c>
      <c r="E25" s="265"/>
      <c r="F25" s="265"/>
      <c r="G25" s="265"/>
      <c r="H25" s="265"/>
      <c r="I25" s="265"/>
      <c r="J25" s="265"/>
      <c r="K25" s="265"/>
      <c r="L25" s="265"/>
      <c r="M25" s="265"/>
      <c r="N25" s="289"/>
      <c r="O25" s="266">
        <v>500</v>
      </c>
      <c r="P25" s="267"/>
      <c r="Q25" s="267"/>
      <c r="R25" s="268"/>
      <c r="S25" s="267"/>
      <c r="T25" s="269"/>
      <c r="U25" s="261">
        <v>313063</v>
      </c>
      <c r="V25" s="262"/>
      <c r="W25" s="263"/>
      <c r="X25" s="264" t="s">
        <v>473</v>
      </c>
      <c r="Y25" s="265"/>
      <c r="Z25" s="265"/>
      <c r="AA25" s="265"/>
      <c r="AB25" s="265"/>
      <c r="AC25" s="265"/>
      <c r="AD25" s="265"/>
      <c r="AE25" s="265"/>
      <c r="AF25" s="265"/>
      <c r="AG25" s="265"/>
      <c r="AH25" s="289"/>
      <c r="AI25" s="266">
        <v>450</v>
      </c>
      <c r="AJ25" s="267"/>
      <c r="AK25" s="267"/>
      <c r="AL25" s="268"/>
      <c r="AM25" s="267"/>
      <c r="AN25" s="269"/>
      <c r="AO25" s="261">
        <v>314009</v>
      </c>
      <c r="AP25" s="262"/>
      <c r="AQ25" s="263"/>
      <c r="AR25" s="264" t="s">
        <v>470</v>
      </c>
      <c r="AS25" s="265"/>
      <c r="AT25" s="265"/>
      <c r="AU25" s="265"/>
      <c r="AV25" s="265"/>
      <c r="AW25" s="265"/>
      <c r="AX25" s="265"/>
      <c r="AY25" s="265"/>
      <c r="AZ25" s="265"/>
      <c r="BA25" s="265"/>
      <c r="BB25" s="289"/>
      <c r="BC25" s="266">
        <v>450</v>
      </c>
      <c r="BD25" s="267"/>
      <c r="BE25" s="267"/>
      <c r="BF25" s="268"/>
      <c r="BG25" s="267"/>
      <c r="BH25" s="269"/>
      <c r="BI25" s="295">
        <v>314057</v>
      </c>
      <c r="BJ25" s="262"/>
      <c r="BK25" s="263"/>
      <c r="BL25" s="264" t="s">
        <v>1180</v>
      </c>
      <c r="BM25" s="265"/>
      <c r="BN25" s="265"/>
      <c r="BO25" s="265"/>
      <c r="BP25" s="265"/>
      <c r="BQ25" s="265"/>
      <c r="BR25" s="265"/>
      <c r="BS25" s="265"/>
      <c r="BT25" s="265"/>
      <c r="BU25" s="265"/>
      <c r="BV25" s="289"/>
      <c r="BW25" s="266">
        <v>600</v>
      </c>
      <c r="BX25" s="267"/>
      <c r="BY25" s="267"/>
      <c r="BZ25" s="268"/>
      <c r="CA25" s="267"/>
      <c r="CB25" s="269"/>
    </row>
    <row r="26" spans="1:88" ht="12.75" customHeight="1" x14ac:dyDescent="0.2">
      <c r="A26" s="261">
        <v>313012</v>
      </c>
      <c r="B26" s="262"/>
      <c r="C26" s="263"/>
      <c r="D26" s="264" t="s">
        <v>475</v>
      </c>
      <c r="E26" s="265"/>
      <c r="F26" s="265"/>
      <c r="G26" s="265"/>
      <c r="H26" s="265"/>
      <c r="I26" s="265"/>
      <c r="J26" s="265"/>
      <c r="K26" s="265"/>
      <c r="L26" s="265"/>
      <c r="M26" s="265"/>
      <c r="N26" s="289"/>
      <c r="O26" s="266">
        <v>600</v>
      </c>
      <c r="P26" s="267"/>
      <c r="Q26" s="267"/>
      <c r="R26" s="268"/>
      <c r="S26" s="267"/>
      <c r="T26" s="269"/>
      <c r="U26" s="261">
        <v>313064</v>
      </c>
      <c r="V26" s="262"/>
      <c r="W26" s="263"/>
      <c r="X26" s="264" t="s">
        <v>476</v>
      </c>
      <c r="Y26" s="265"/>
      <c r="Z26" s="265"/>
      <c r="AA26" s="265"/>
      <c r="AB26" s="265"/>
      <c r="AC26" s="265"/>
      <c r="AD26" s="265"/>
      <c r="AE26" s="265"/>
      <c r="AF26" s="265"/>
      <c r="AG26" s="265"/>
      <c r="AH26" s="289"/>
      <c r="AI26" s="266">
        <v>550</v>
      </c>
      <c r="AJ26" s="267"/>
      <c r="AK26" s="267"/>
      <c r="AL26" s="268"/>
      <c r="AM26" s="267"/>
      <c r="AN26" s="269"/>
      <c r="AO26" s="261">
        <v>314010</v>
      </c>
      <c r="AP26" s="262"/>
      <c r="AQ26" s="263"/>
      <c r="AR26" s="264" t="s">
        <v>1190</v>
      </c>
      <c r="AS26" s="265"/>
      <c r="AT26" s="265"/>
      <c r="AU26" s="265"/>
      <c r="AV26" s="265"/>
      <c r="AW26" s="265"/>
      <c r="AX26" s="265"/>
      <c r="AY26" s="265"/>
      <c r="AZ26" s="265"/>
      <c r="BA26" s="265"/>
      <c r="BB26" s="289"/>
      <c r="BC26" s="266">
        <v>460</v>
      </c>
      <c r="BD26" s="267"/>
      <c r="BE26" s="267"/>
      <c r="BF26" s="268"/>
      <c r="BG26" s="267"/>
      <c r="BH26" s="269"/>
      <c r="BI26" s="295">
        <v>314062</v>
      </c>
      <c r="BJ26" s="262"/>
      <c r="BK26" s="263"/>
      <c r="BL26" s="264" t="s">
        <v>474</v>
      </c>
      <c r="BM26" s="265"/>
      <c r="BN26" s="265"/>
      <c r="BO26" s="265"/>
      <c r="BP26" s="265"/>
      <c r="BQ26" s="265"/>
      <c r="BR26" s="265"/>
      <c r="BS26" s="265"/>
      <c r="BT26" s="265"/>
      <c r="BU26" s="265"/>
      <c r="BV26" s="289"/>
      <c r="BW26" s="266">
        <v>500</v>
      </c>
      <c r="BX26" s="267"/>
      <c r="BY26" s="267"/>
      <c r="BZ26" s="268"/>
      <c r="CA26" s="267"/>
      <c r="CB26" s="269"/>
      <c r="CJ26" s="62" t="s">
        <v>67</v>
      </c>
    </row>
    <row r="27" spans="1:88" ht="12.75" customHeight="1" x14ac:dyDescent="0.2">
      <c r="A27" s="261">
        <v>313013</v>
      </c>
      <c r="B27" s="262"/>
      <c r="C27" s="263"/>
      <c r="D27" s="264" t="s">
        <v>479</v>
      </c>
      <c r="E27" s="265"/>
      <c r="F27" s="265"/>
      <c r="G27" s="265"/>
      <c r="H27" s="265"/>
      <c r="I27" s="265"/>
      <c r="J27" s="265"/>
      <c r="K27" s="265"/>
      <c r="L27" s="265"/>
      <c r="M27" s="265"/>
      <c r="N27" s="289"/>
      <c r="O27" s="266">
        <v>350</v>
      </c>
      <c r="P27" s="267"/>
      <c r="Q27" s="267"/>
      <c r="R27" s="268"/>
      <c r="S27" s="267"/>
      <c r="T27" s="269"/>
      <c r="U27" s="261">
        <v>313065</v>
      </c>
      <c r="V27" s="262"/>
      <c r="W27" s="263"/>
      <c r="X27" s="264" t="s">
        <v>480</v>
      </c>
      <c r="Y27" s="265"/>
      <c r="Z27" s="265"/>
      <c r="AA27" s="265"/>
      <c r="AB27" s="265"/>
      <c r="AC27" s="265"/>
      <c r="AD27" s="265"/>
      <c r="AE27" s="265"/>
      <c r="AF27" s="265"/>
      <c r="AG27" s="265"/>
      <c r="AH27" s="289"/>
      <c r="AI27" s="266">
        <v>573</v>
      </c>
      <c r="AJ27" s="267"/>
      <c r="AK27" s="267"/>
      <c r="AL27" s="268"/>
      <c r="AM27" s="267"/>
      <c r="AN27" s="269"/>
      <c r="AO27" s="261">
        <v>314011</v>
      </c>
      <c r="AP27" s="262"/>
      <c r="AQ27" s="263"/>
      <c r="AR27" s="264" t="s">
        <v>477</v>
      </c>
      <c r="AS27" s="265"/>
      <c r="AT27" s="265"/>
      <c r="AU27" s="265"/>
      <c r="AV27" s="265"/>
      <c r="AW27" s="265"/>
      <c r="AX27" s="265"/>
      <c r="AY27" s="265"/>
      <c r="AZ27" s="265"/>
      <c r="BA27" s="265"/>
      <c r="BB27" s="289"/>
      <c r="BC27" s="266">
        <v>650</v>
      </c>
      <c r="BD27" s="267"/>
      <c r="BE27" s="267"/>
      <c r="BF27" s="268"/>
      <c r="BG27" s="267"/>
      <c r="BH27" s="269"/>
      <c r="BI27" s="295">
        <v>314063</v>
      </c>
      <c r="BJ27" s="262"/>
      <c r="BK27" s="263"/>
      <c r="BL27" s="264" t="s">
        <v>478</v>
      </c>
      <c r="BM27" s="265"/>
      <c r="BN27" s="265"/>
      <c r="BO27" s="265"/>
      <c r="BP27" s="265"/>
      <c r="BQ27" s="265"/>
      <c r="BR27" s="265"/>
      <c r="BS27" s="265"/>
      <c r="BT27" s="265"/>
      <c r="BU27" s="265"/>
      <c r="BV27" s="289"/>
      <c r="BW27" s="266">
        <v>700</v>
      </c>
      <c r="BX27" s="267"/>
      <c r="BY27" s="267"/>
      <c r="BZ27" s="268"/>
      <c r="CA27" s="267"/>
      <c r="CB27" s="269"/>
    </row>
    <row r="28" spans="1:88" ht="12.75" customHeight="1" x14ac:dyDescent="0.2">
      <c r="A28" s="261">
        <v>313014</v>
      </c>
      <c r="B28" s="262"/>
      <c r="C28" s="263"/>
      <c r="D28" s="264" t="s">
        <v>483</v>
      </c>
      <c r="E28" s="265"/>
      <c r="F28" s="265"/>
      <c r="G28" s="265"/>
      <c r="H28" s="265"/>
      <c r="I28" s="265"/>
      <c r="J28" s="265"/>
      <c r="K28" s="265"/>
      <c r="L28" s="265"/>
      <c r="M28" s="265"/>
      <c r="N28" s="289"/>
      <c r="O28" s="266">
        <v>500</v>
      </c>
      <c r="P28" s="267"/>
      <c r="Q28" s="267"/>
      <c r="R28" s="268"/>
      <c r="S28" s="267"/>
      <c r="T28" s="269"/>
      <c r="U28" s="261">
        <v>313066</v>
      </c>
      <c r="V28" s="262"/>
      <c r="W28" s="263"/>
      <c r="X28" s="264" t="s">
        <v>484</v>
      </c>
      <c r="Y28" s="265"/>
      <c r="Z28" s="265"/>
      <c r="AA28" s="265"/>
      <c r="AB28" s="265"/>
      <c r="AC28" s="265"/>
      <c r="AD28" s="265"/>
      <c r="AE28" s="265"/>
      <c r="AF28" s="265"/>
      <c r="AG28" s="265"/>
      <c r="AH28" s="289"/>
      <c r="AI28" s="266">
        <v>600</v>
      </c>
      <c r="AJ28" s="267"/>
      <c r="AK28" s="267"/>
      <c r="AL28" s="268"/>
      <c r="AM28" s="267"/>
      <c r="AN28" s="269"/>
      <c r="AO28" s="261">
        <v>314012</v>
      </c>
      <c r="AP28" s="262"/>
      <c r="AQ28" s="263"/>
      <c r="AR28" s="264" t="s">
        <v>481</v>
      </c>
      <c r="AS28" s="265"/>
      <c r="AT28" s="265"/>
      <c r="AU28" s="265"/>
      <c r="AV28" s="265"/>
      <c r="AW28" s="265"/>
      <c r="AX28" s="265"/>
      <c r="AY28" s="265"/>
      <c r="AZ28" s="265"/>
      <c r="BA28" s="265"/>
      <c r="BB28" s="289"/>
      <c r="BC28" s="266">
        <v>410</v>
      </c>
      <c r="BD28" s="267"/>
      <c r="BE28" s="267"/>
      <c r="BF28" s="268"/>
      <c r="BG28" s="267"/>
      <c r="BH28" s="269"/>
      <c r="BI28" s="261">
        <v>314064</v>
      </c>
      <c r="BJ28" s="262"/>
      <c r="BK28" s="263"/>
      <c r="BL28" s="264" t="s">
        <v>482</v>
      </c>
      <c r="BM28" s="265"/>
      <c r="BN28" s="265"/>
      <c r="BO28" s="265"/>
      <c r="BP28" s="265"/>
      <c r="BQ28" s="265"/>
      <c r="BR28" s="265"/>
      <c r="BS28" s="265"/>
      <c r="BT28" s="265"/>
      <c r="BU28" s="265"/>
      <c r="BV28" s="289"/>
      <c r="BW28" s="266">
        <v>600</v>
      </c>
      <c r="BX28" s="267"/>
      <c r="BY28" s="267"/>
      <c r="BZ28" s="268"/>
      <c r="CA28" s="267"/>
      <c r="CB28" s="269"/>
    </row>
    <row r="29" spans="1:88" ht="12.75" customHeight="1" x14ac:dyDescent="0.2">
      <c r="A29" s="261">
        <v>313015</v>
      </c>
      <c r="B29" s="262"/>
      <c r="C29" s="263"/>
      <c r="D29" s="264" t="s">
        <v>487</v>
      </c>
      <c r="E29" s="265"/>
      <c r="F29" s="265"/>
      <c r="G29" s="265"/>
      <c r="H29" s="265"/>
      <c r="I29" s="265"/>
      <c r="J29" s="265"/>
      <c r="K29" s="265"/>
      <c r="L29" s="265"/>
      <c r="M29" s="265"/>
      <c r="N29" s="289"/>
      <c r="O29" s="266">
        <v>380</v>
      </c>
      <c r="P29" s="267"/>
      <c r="Q29" s="267"/>
      <c r="R29" s="268"/>
      <c r="S29" s="267"/>
      <c r="T29" s="269"/>
      <c r="U29" s="367" t="s">
        <v>488</v>
      </c>
      <c r="V29" s="368"/>
      <c r="W29" s="368"/>
      <c r="X29" s="368"/>
      <c r="Y29" s="368"/>
      <c r="Z29" s="368"/>
      <c r="AA29" s="368"/>
      <c r="AB29" s="368"/>
      <c r="AC29" s="368"/>
      <c r="AD29" s="368"/>
      <c r="AE29" s="368"/>
      <c r="AF29" s="368"/>
      <c r="AG29" s="368"/>
      <c r="AH29" s="369"/>
      <c r="AI29" s="363">
        <f>SUM(AI25:AK28)</f>
        <v>2173</v>
      </c>
      <c r="AJ29" s="364"/>
      <c r="AK29" s="365"/>
      <c r="AL29" s="366" t="str">
        <f>IF(COUNTA(AL25:AL28)=0,"",SUMIF(AL25:AL28,"●",AI25:AI28)+SUM(AL25:AL28))</f>
        <v/>
      </c>
      <c r="AM29" s="364"/>
      <c r="AN29" s="365"/>
      <c r="AO29" s="358">
        <v>314105</v>
      </c>
      <c r="AP29" s="349"/>
      <c r="AQ29" s="350"/>
      <c r="AR29" s="351" t="s">
        <v>1191</v>
      </c>
      <c r="AS29" s="352"/>
      <c r="AT29" s="352"/>
      <c r="AU29" s="352"/>
      <c r="AV29" s="352"/>
      <c r="AW29" s="352"/>
      <c r="AX29" s="352"/>
      <c r="AY29" s="352"/>
      <c r="AZ29" s="352"/>
      <c r="BA29" s="352"/>
      <c r="BB29" s="353"/>
      <c r="BC29" s="354">
        <v>270</v>
      </c>
      <c r="BD29" s="355"/>
      <c r="BE29" s="355"/>
      <c r="BF29" s="357"/>
      <c r="BG29" s="558"/>
      <c r="BH29" s="559"/>
      <c r="BI29" s="394" t="s">
        <v>486</v>
      </c>
      <c r="BJ29" s="342"/>
      <c r="BK29" s="342"/>
      <c r="BL29" s="342"/>
      <c r="BM29" s="342"/>
      <c r="BN29" s="342"/>
      <c r="BO29" s="342"/>
      <c r="BP29" s="342"/>
      <c r="BQ29" s="342"/>
      <c r="BR29" s="342"/>
      <c r="BS29" s="342"/>
      <c r="BT29" s="342"/>
      <c r="BU29" s="342"/>
      <c r="BV29" s="343"/>
      <c r="BW29" s="344">
        <f>SUM(BW14:BW28)</f>
        <v>6719</v>
      </c>
      <c r="BX29" s="345"/>
      <c r="BY29" s="346"/>
      <c r="BZ29" s="347" t="str">
        <f>IF(COUNTA(BZ14:BZ28)=0,"",SUMIF(BZ14:BZ28,"●",BW14:BW28)+SUM(BZ14:BZ28))</f>
        <v/>
      </c>
      <c r="CA29" s="345"/>
      <c r="CB29" s="346"/>
    </row>
    <row r="30" spans="1:88" ht="12.75" customHeight="1" x14ac:dyDescent="0.2">
      <c r="A30" s="261">
        <v>313016</v>
      </c>
      <c r="B30" s="262"/>
      <c r="C30" s="263"/>
      <c r="D30" s="264" t="s">
        <v>491</v>
      </c>
      <c r="E30" s="265"/>
      <c r="F30" s="265"/>
      <c r="G30" s="265"/>
      <c r="H30" s="265"/>
      <c r="I30" s="265"/>
      <c r="J30" s="265"/>
      <c r="K30" s="265"/>
      <c r="L30" s="265"/>
      <c r="M30" s="265"/>
      <c r="N30" s="289"/>
      <c r="O30" s="266">
        <v>150</v>
      </c>
      <c r="P30" s="267"/>
      <c r="Q30" s="267"/>
      <c r="R30" s="268"/>
      <c r="S30" s="267"/>
      <c r="T30" s="269"/>
      <c r="U30" s="261">
        <v>313067</v>
      </c>
      <c r="V30" s="262"/>
      <c r="W30" s="263"/>
      <c r="X30" s="264" t="s">
        <v>492</v>
      </c>
      <c r="Y30" s="265"/>
      <c r="Z30" s="265"/>
      <c r="AA30" s="265"/>
      <c r="AB30" s="265"/>
      <c r="AC30" s="265"/>
      <c r="AD30" s="265"/>
      <c r="AE30" s="265"/>
      <c r="AF30" s="265"/>
      <c r="AG30" s="265"/>
      <c r="AH30" s="289"/>
      <c r="AI30" s="266">
        <v>600</v>
      </c>
      <c r="AJ30" s="267"/>
      <c r="AK30" s="267"/>
      <c r="AL30" s="268"/>
      <c r="AM30" s="267"/>
      <c r="AN30" s="269"/>
      <c r="AO30" s="261">
        <v>314013</v>
      </c>
      <c r="AP30" s="262"/>
      <c r="AQ30" s="263"/>
      <c r="AR30" s="264" t="s">
        <v>485</v>
      </c>
      <c r="AS30" s="265"/>
      <c r="AT30" s="265"/>
      <c r="AU30" s="265"/>
      <c r="AV30" s="265"/>
      <c r="AW30" s="265"/>
      <c r="AX30" s="265"/>
      <c r="AY30" s="265"/>
      <c r="AZ30" s="265"/>
      <c r="BA30" s="265"/>
      <c r="BB30" s="289"/>
      <c r="BC30" s="266">
        <v>450</v>
      </c>
      <c r="BD30" s="267"/>
      <c r="BE30" s="267"/>
      <c r="BF30" s="268"/>
      <c r="BG30" s="267"/>
      <c r="BH30" s="269"/>
      <c r="BI30" s="295">
        <v>314065</v>
      </c>
      <c r="BJ30" s="262"/>
      <c r="BK30" s="263"/>
      <c r="BL30" s="264" t="s">
        <v>490</v>
      </c>
      <c r="BM30" s="265"/>
      <c r="BN30" s="265"/>
      <c r="BO30" s="265"/>
      <c r="BP30" s="265"/>
      <c r="BQ30" s="265"/>
      <c r="BR30" s="265"/>
      <c r="BS30" s="265"/>
      <c r="BT30" s="265"/>
      <c r="BU30" s="265"/>
      <c r="BV30" s="289"/>
      <c r="BW30" s="266">
        <v>600</v>
      </c>
      <c r="BX30" s="267"/>
      <c r="BY30" s="267"/>
      <c r="BZ30" s="268"/>
      <c r="CA30" s="267"/>
      <c r="CB30" s="269"/>
    </row>
    <row r="31" spans="1:88" ht="12.75" customHeight="1" x14ac:dyDescent="0.2">
      <c r="A31" s="261">
        <v>313017</v>
      </c>
      <c r="B31" s="262"/>
      <c r="C31" s="263"/>
      <c r="D31" s="264" t="s">
        <v>495</v>
      </c>
      <c r="E31" s="265"/>
      <c r="F31" s="265"/>
      <c r="G31" s="265"/>
      <c r="H31" s="265"/>
      <c r="I31" s="265"/>
      <c r="J31" s="265"/>
      <c r="K31" s="265"/>
      <c r="L31" s="265"/>
      <c r="M31" s="265"/>
      <c r="N31" s="289"/>
      <c r="O31" s="266">
        <v>340</v>
      </c>
      <c r="P31" s="267"/>
      <c r="Q31" s="267"/>
      <c r="R31" s="268"/>
      <c r="S31" s="267"/>
      <c r="T31" s="269"/>
      <c r="U31" s="261">
        <v>313068</v>
      </c>
      <c r="V31" s="262"/>
      <c r="W31" s="263"/>
      <c r="X31" s="264" t="s">
        <v>496</v>
      </c>
      <c r="Y31" s="265"/>
      <c r="Z31" s="265"/>
      <c r="AA31" s="265"/>
      <c r="AB31" s="265"/>
      <c r="AC31" s="265"/>
      <c r="AD31" s="265"/>
      <c r="AE31" s="265"/>
      <c r="AF31" s="265"/>
      <c r="AG31" s="265"/>
      <c r="AH31" s="289"/>
      <c r="AI31" s="266">
        <v>700</v>
      </c>
      <c r="AJ31" s="267"/>
      <c r="AK31" s="267"/>
      <c r="AL31" s="268"/>
      <c r="AM31" s="267"/>
      <c r="AN31" s="269"/>
      <c r="AO31" s="261">
        <v>314014</v>
      </c>
      <c r="AP31" s="262"/>
      <c r="AQ31" s="263"/>
      <c r="AR31" s="264" t="s">
        <v>489</v>
      </c>
      <c r="AS31" s="265"/>
      <c r="AT31" s="265"/>
      <c r="AU31" s="265"/>
      <c r="AV31" s="265"/>
      <c r="AW31" s="265"/>
      <c r="AX31" s="265"/>
      <c r="AY31" s="265"/>
      <c r="AZ31" s="265"/>
      <c r="BA31" s="265"/>
      <c r="BB31" s="289"/>
      <c r="BC31" s="266">
        <v>650</v>
      </c>
      <c r="BD31" s="267"/>
      <c r="BE31" s="267"/>
      <c r="BF31" s="268"/>
      <c r="BG31" s="267"/>
      <c r="BH31" s="269"/>
      <c r="BI31" s="295">
        <v>314066</v>
      </c>
      <c r="BJ31" s="262"/>
      <c r="BK31" s="263"/>
      <c r="BL31" s="264" t="s">
        <v>494</v>
      </c>
      <c r="BM31" s="265"/>
      <c r="BN31" s="265"/>
      <c r="BO31" s="265"/>
      <c r="BP31" s="265"/>
      <c r="BQ31" s="265"/>
      <c r="BR31" s="265"/>
      <c r="BS31" s="265"/>
      <c r="BT31" s="265"/>
      <c r="BU31" s="265"/>
      <c r="BV31" s="289"/>
      <c r="BW31" s="266">
        <v>400</v>
      </c>
      <c r="BX31" s="267"/>
      <c r="BY31" s="267"/>
      <c r="BZ31" s="268"/>
      <c r="CA31" s="267"/>
      <c r="CB31" s="269"/>
    </row>
    <row r="32" spans="1:88" ht="12.75" customHeight="1" x14ac:dyDescent="0.2">
      <c r="A32" s="261">
        <v>313018</v>
      </c>
      <c r="B32" s="262"/>
      <c r="C32" s="263"/>
      <c r="D32" s="264" t="s">
        <v>499</v>
      </c>
      <c r="E32" s="265"/>
      <c r="F32" s="265"/>
      <c r="G32" s="265"/>
      <c r="H32" s="265"/>
      <c r="I32" s="265"/>
      <c r="J32" s="265"/>
      <c r="K32" s="265"/>
      <c r="L32" s="265"/>
      <c r="M32" s="265"/>
      <c r="N32" s="289"/>
      <c r="O32" s="266">
        <v>500</v>
      </c>
      <c r="P32" s="267"/>
      <c r="Q32" s="267"/>
      <c r="R32" s="268"/>
      <c r="S32" s="267"/>
      <c r="T32" s="269"/>
      <c r="U32" s="261">
        <v>313069</v>
      </c>
      <c r="V32" s="262"/>
      <c r="W32" s="263"/>
      <c r="X32" s="264" t="s">
        <v>500</v>
      </c>
      <c r="Y32" s="265"/>
      <c r="Z32" s="265"/>
      <c r="AA32" s="265"/>
      <c r="AB32" s="265"/>
      <c r="AC32" s="265"/>
      <c r="AD32" s="265"/>
      <c r="AE32" s="265"/>
      <c r="AF32" s="265"/>
      <c r="AG32" s="265"/>
      <c r="AH32" s="289"/>
      <c r="AI32" s="266">
        <v>350</v>
      </c>
      <c r="AJ32" s="267"/>
      <c r="AK32" s="267"/>
      <c r="AL32" s="268"/>
      <c r="AM32" s="267"/>
      <c r="AN32" s="269"/>
      <c r="AO32" s="261">
        <v>314015</v>
      </c>
      <c r="AP32" s="262"/>
      <c r="AQ32" s="263"/>
      <c r="AR32" s="264" t="s">
        <v>493</v>
      </c>
      <c r="AS32" s="265"/>
      <c r="AT32" s="265"/>
      <c r="AU32" s="265"/>
      <c r="AV32" s="265"/>
      <c r="AW32" s="265"/>
      <c r="AX32" s="265"/>
      <c r="AY32" s="265"/>
      <c r="AZ32" s="265"/>
      <c r="BA32" s="265"/>
      <c r="BB32" s="289"/>
      <c r="BC32" s="266">
        <v>450</v>
      </c>
      <c r="BD32" s="267"/>
      <c r="BE32" s="267"/>
      <c r="BF32" s="268"/>
      <c r="BG32" s="267"/>
      <c r="BH32" s="269"/>
      <c r="BI32" s="295">
        <v>314067</v>
      </c>
      <c r="BJ32" s="262"/>
      <c r="BK32" s="263"/>
      <c r="BL32" s="264" t="s">
        <v>498</v>
      </c>
      <c r="BM32" s="265"/>
      <c r="BN32" s="265"/>
      <c r="BO32" s="265"/>
      <c r="BP32" s="265"/>
      <c r="BQ32" s="265"/>
      <c r="BR32" s="265"/>
      <c r="BS32" s="265"/>
      <c r="BT32" s="265"/>
      <c r="BU32" s="265"/>
      <c r="BV32" s="289"/>
      <c r="BW32" s="266">
        <v>300</v>
      </c>
      <c r="BX32" s="267"/>
      <c r="BY32" s="267"/>
      <c r="BZ32" s="268"/>
      <c r="CA32" s="267"/>
      <c r="CB32" s="269"/>
    </row>
    <row r="33" spans="1:80" ht="12.75" customHeight="1" x14ac:dyDescent="0.2">
      <c r="A33" s="261">
        <v>313019</v>
      </c>
      <c r="B33" s="262"/>
      <c r="C33" s="263"/>
      <c r="D33" s="264" t="s">
        <v>503</v>
      </c>
      <c r="E33" s="265"/>
      <c r="F33" s="265"/>
      <c r="G33" s="265"/>
      <c r="H33" s="265"/>
      <c r="I33" s="265"/>
      <c r="J33" s="265"/>
      <c r="K33" s="265"/>
      <c r="L33" s="265"/>
      <c r="M33" s="265"/>
      <c r="N33" s="289"/>
      <c r="O33" s="266">
        <v>700</v>
      </c>
      <c r="P33" s="267"/>
      <c r="Q33" s="267"/>
      <c r="R33" s="268"/>
      <c r="S33" s="267"/>
      <c r="T33" s="269"/>
      <c r="U33" s="261">
        <v>313070</v>
      </c>
      <c r="V33" s="262"/>
      <c r="W33" s="263"/>
      <c r="X33" s="264" t="s">
        <v>504</v>
      </c>
      <c r="Y33" s="265"/>
      <c r="Z33" s="265"/>
      <c r="AA33" s="265"/>
      <c r="AB33" s="265"/>
      <c r="AC33" s="265"/>
      <c r="AD33" s="265"/>
      <c r="AE33" s="265"/>
      <c r="AF33" s="265"/>
      <c r="AG33" s="265"/>
      <c r="AH33" s="289"/>
      <c r="AI33" s="266">
        <v>450</v>
      </c>
      <c r="AJ33" s="267"/>
      <c r="AK33" s="267"/>
      <c r="AL33" s="268"/>
      <c r="AM33" s="267"/>
      <c r="AN33" s="269"/>
      <c r="AO33" s="261">
        <v>314016</v>
      </c>
      <c r="AP33" s="262"/>
      <c r="AQ33" s="263"/>
      <c r="AR33" s="264" t="s">
        <v>497</v>
      </c>
      <c r="AS33" s="265"/>
      <c r="AT33" s="265"/>
      <c r="AU33" s="265"/>
      <c r="AV33" s="265"/>
      <c r="AW33" s="265"/>
      <c r="AX33" s="265"/>
      <c r="AY33" s="265"/>
      <c r="AZ33" s="265"/>
      <c r="BA33" s="265"/>
      <c r="BB33" s="289"/>
      <c r="BC33" s="266">
        <v>450</v>
      </c>
      <c r="BD33" s="267"/>
      <c r="BE33" s="267"/>
      <c r="BF33" s="268"/>
      <c r="BG33" s="267"/>
      <c r="BH33" s="269"/>
      <c r="BI33" s="295">
        <v>314068</v>
      </c>
      <c r="BJ33" s="262"/>
      <c r="BK33" s="263"/>
      <c r="BL33" s="264" t="s">
        <v>502</v>
      </c>
      <c r="BM33" s="265"/>
      <c r="BN33" s="265"/>
      <c r="BO33" s="265"/>
      <c r="BP33" s="265"/>
      <c r="BQ33" s="265"/>
      <c r="BR33" s="265"/>
      <c r="BS33" s="265"/>
      <c r="BT33" s="265"/>
      <c r="BU33" s="265"/>
      <c r="BV33" s="289"/>
      <c r="BW33" s="266">
        <v>450</v>
      </c>
      <c r="BX33" s="267"/>
      <c r="BY33" s="267"/>
      <c r="BZ33" s="268"/>
      <c r="CA33" s="267"/>
      <c r="CB33" s="269"/>
    </row>
    <row r="34" spans="1:80" ht="12.75" customHeight="1" x14ac:dyDescent="0.2">
      <c r="A34" s="261">
        <v>313020</v>
      </c>
      <c r="B34" s="262"/>
      <c r="C34" s="263"/>
      <c r="D34" s="264" t="s">
        <v>507</v>
      </c>
      <c r="E34" s="265"/>
      <c r="F34" s="265"/>
      <c r="G34" s="265"/>
      <c r="H34" s="265"/>
      <c r="I34" s="265"/>
      <c r="J34" s="265"/>
      <c r="K34" s="265"/>
      <c r="L34" s="265"/>
      <c r="M34" s="265"/>
      <c r="N34" s="289"/>
      <c r="O34" s="266">
        <v>520</v>
      </c>
      <c r="P34" s="267"/>
      <c r="Q34" s="267"/>
      <c r="R34" s="268"/>
      <c r="S34" s="267"/>
      <c r="T34" s="269"/>
      <c r="U34" s="341" t="s">
        <v>508</v>
      </c>
      <c r="V34" s="342"/>
      <c r="W34" s="342"/>
      <c r="X34" s="342"/>
      <c r="Y34" s="342"/>
      <c r="Z34" s="342"/>
      <c r="AA34" s="342"/>
      <c r="AB34" s="342"/>
      <c r="AC34" s="342"/>
      <c r="AD34" s="342"/>
      <c r="AE34" s="342"/>
      <c r="AF34" s="342"/>
      <c r="AG34" s="342"/>
      <c r="AH34" s="343"/>
      <c r="AI34" s="344">
        <f>SUM(AI30:AK33)</f>
        <v>2100</v>
      </c>
      <c r="AJ34" s="345"/>
      <c r="AK34" s="346"/>
      <c r="AL34" s="347" t="str">
        <f>IF(COUNTA(AL30:AL33)=0,"",SUMIF(AL30:AL33,"●",AI30:AI33)+SUM(AL30:AL33))</f>
        <v/>
      </c>
      <c r="AM34" s="345"/>
      <c r="AN34" s="346"/>
      <c r="AO34" s="261">
        <v>314017</v>
      </c>
      <c r="AP34" s="262"/>
      <c r="AQ34" s="263"/>
      <c r="AR34" s="264" t="s">
        <v>501</v>
      </c>
      <c r="AS34" s="265"/>
      <c r="AT34" s="265"/>
      <c r="AU34" s="265"/>
      <c r="AV34" s="265"/>
      <c r="AW34" s="265"/>
      <c r="AX34" s="265"/>
      <c r="AY34" s="265"/>
      <c r="AZ34" s="265"/>
      <c r="BA34" s="265"/>
      <c r="BB34" s="289"/>
      <c r="BC34" s="266">
        <v>270</v>
      </c>
      <c r="BD34" s="267"/>
      <c r="BE34" s="267"/>
      <c r="BF34" s="268"/>
      <c r="BG34" s="267"/>
      <c r="BH34" s="269"/>
      <c r="BI34" s="295">
        <v>314069</v>
      </c>
      <c r="BJ34" s="262"/>
      <c r="BK34" s="263"/>
      <c r="BL34" s="264" t="s">
        <v>506</v>
      </c>
      <c r="BM34" s="265"/>
      <c r="BN34" s="265"/>
      <c r="BO34" s="265"/>
      <c r="BP34" s="265"/>
      <c r="BQ34" s="265"/>
      <c r="BR34" s="265"/>
      <c r="BS34" s="265"/>
      <c r="BT34" s="265"/>
      <c r="BU34" s="265"/>
      <c r="BV34" s="289"/>
      <c r="BW34" s="266">
        <v>220</v>
      </c>
      <c r="BX34" s="267"/>
      <c r="BY34" s="267"/>
      <c r="BZ34" s="268"/>
      <c r="CA34" s="267"/>
      <c r="CB34" s="269"/>
    </row>
    <row r="35" spans="1:80" ht="12.75" customHeight="1" x14ac:dyDescent="0.2">
      <c r="A35" s="261">
        <v>313021</v>
      </c>
      <c r="B35" s="262"/>
      <c r="C35" s="263"/>
      <c r="D35" s="264" t="s">
        <v>510</v>
      </c>
      <c r="E35" s="265"/>
      <c r="F35" s="265"/>
      <c r="G35" s="265"/>
      <c r="H35" s="265"/>
      <c r="I35" s="265"/>
      <c r="J35" s="265"/>
      <c r="K35" s="265"/>
      <c r="L35" s="265"/>
      <c r="M35" s="265"/>
      <c r="N35" s="289"/>
      <c r="O35" s="266">
        <v>340</v>
      </c>
      <c r="P35" s="267"/>
      <c r="Q35" s="267"/>
      <c r="R35" s="268"/>
      <c r="S35" s="267"/>
      <c r="T35" s="269"/>
      <c r="U35" s="261">
        <v>313071</v>
      </c>
      <c r="V35" s="262"/>
      <c r="W35" s="263"/>
      <c r="X35" s="264" t="s">
        <v>511</v>
      </c>
      <c r="Y35" s="265"/>
      <c r="Z35" s="265"/>
      <c r="AA35" s="265"/>
      <c r="AB35" s="265"/>
      <c r="AC35" s="265"/>
      <c r="AD35" s="265"/>
      <c r="AE35" s="265"/>
      <c r="AF35" s="265"/>
      <c r="AG35" s="265"/>
      <c r="AH35" s="289"/>
      <c r="AI35" s="266">
        <v>350</v>
      </c>
      <c r="AJ35" s="267"/>
      <c r="AK35" s="267"/>
      <c r="AL35" s="268"/>
      <c r="AM35" s="267"/>
      <c r="AN35" s="269"/>
      <c r="AO35" s="341" t="s">
        <v>505</v>
      </c>
      <c r="AP35" s="342"/>
      <c r="AQ35" s="342"/>
      <c r="AR35" s="342"/>
      <c r="AS35" s="342"/>
      <c r="AT35" s="342"/>
      <c r="AU35" s="342"/>
      <c r="AV35" s="342"/>
      <c r="AW35" s="342"/>
      <c r="AX35" s="342"/>
      <c r="AY35" s="342"/>
      <c r="AZ35" s="342"/>
      <c r="BA35" s="342"/>
      <c r="BB35" s="343"/>
      <c r="BC35" s="344">
        <f>SUM(BC25:BC34)</f>
        <v>4510</v>
      </c>
      <c r="BD35" s="345"/>
      <c r="BE35" s="346"/>
      <c r="BF35" s="347" t="str">
        <f>IF(COUNTA(BF25:BF34)=0,"",SUMIF(BF25:BF34,"●",BC25:BC34)+SUM(BF25:BF34))</f>
        <v/>
      </c>
      <c r="BG35" s="345"/>
      <c r="BH35" s="346"/>
      <c r="BI35" s="295">
        <v>314070</v>
      </c>
      <c r="BJ35" s="262"/>
      <c r="BK35" s="263"/>
      <c r="BL35" s="264" t="s">
        <v>509</v>
      </c>
      <c r="BM35" s="265"/>
      <c r="BN35" s="265"/>
      <c r="BO35" s="265"/>
      <c r="BP35" s="265"/>
      <c r="BQ35" s="265"/>
      <c r="BR35" s="265"/>
      <c r="BS35" s="265"/>
      <c r="BT35" s="265"/>
      <c r="BU35" s="265"/>
      <c r="BV35" s="289"/>
      <c r="BW35" s="266">
        <v>450</v>
      </c>
      <c r="BX35" s="267"/>
      <c r="BY35" s="267"/>
      <c r="BZ35" s="268"/>
      <c r="CA35" s="267"/>
      <c r="CB35" s="269"/>
    </row>
    <row r="36" spans="1:80" ht="12.75" customHeight="1" x14ac:dyDescent="0.2">
      <c r="A36" s="341" t="s">
        <v>514</v>
      </c>
      <c r="B36" s="342"/>
      <c r="C36" s="342"/>
      <c r="D36" s="342"/>
      <c r="E36" s="342"/>
      <c r="F36" s="342"/>
      <c r="G36" s="342"/>
      <c r="H36" s="342"/>
      <c r="I36" s="342"/>
      <c r="J36" s="342"/>
      <c r="K36" s="342"/>
      <c r="L36" s="342"/>
      <c r="M36" s="342"/>
      <c r="N36" s="343"/>
      <c r="O36" s="344">
        <f>SUM(O24:Q35)</f>
        <v>5180</v>
      </c>
      <c r="P36" s="345"/>
      <c r="Q36" s="346"/>
      <c r="R36" s="347" t="str">
        <f>IF(COUNTA(R24:R35)=0,"",SUMIF(R24:R35,"●",O24:O35)+SUM(R24:R35))</f>
        <v/>
      </c>
      <c r="S36" s="345"/>
      <c r="T36" s="346"/>
      <c r="U36" s="261">
        <v>313072</v>
      </c>
      <c r="V36" s="262"/>
      <c r="W36" s="263"/>
      <c r="X36" s="264" t="s">
        <v>515</v>
      </c>
      <c r="Y36" s="265"/>
      <c r="Z36" s="265"/>
      <c r="AA36" s="265"/>
      <c r="AB36" s="265"/>
      <c r="AC36" s="265"/>
      <c r="AD36" s="265"/>
      <c r="AE36" s="265"/>
      <c r="AF36" s="265"/>
      <c r="AG36" s="265"/>
      <c r="AH36" s="289"/>
      <c r="AI36" s="266">
        <v>550</v>
      </c>
      <c r="AJ36" s="267"/>
      <c r="AK36" s="267"/>
      <c r="AL36" s="268"/>
      <c r="AM36" s="267"/>
      <c r="AN36" s="269"/>
      <c r="AO36" s="261">
        <v>314018</v>
      </c>
      <c r="AP36" s="262"/>
      <c r="AQ36" s="263"/>
      <c r="AR36" s="264" t="s">
        <v>60</v>
      </c>
      <c r="AS36" s="265"/>
      <c r="AT36" s="265"/>
      <c r="AU36" s="265"/>
      <c r="AV36" s="265"/>
      <c r="AW36" s="265"/>
      <c r="AX36" s="265"/>
      <c r="AY36" s="265"/>
      <c r="AZ36" s="265"/>
      <c r="BA36" s="265"/>
      <c r="BB36" s="289"/>
      <c r="BC36" s="266">
        <v>130</v>
      </c>
      <c r="BD36" s="267"/>
      <c r="BE36" s="267"/>
      <c r="BF36" s="268"/>
      <c r="BG36" s="267"/>
      <c r="BH36" s="269"/>
      <c r="BI36" s="295">
        <v>314071</v>
      </c>
      <c r="BJ36" s="262"/>
      <c r="BK36" s="263"/>
      <c r="BL36" s="264" t="s">
        <v>513</v>
      </c>
      <c r="BM36" s="265"/>
      <c r="BN36" s="265"/>
      <c r="BO36" s="265"/>
      <c r="BP36" s="265"/>
      <c r="BQ36" s="265"/>
      <c r="BR36" s="265"/>
      <c r="BS36" s="265"/>
      <c r="BT36" s="265"/>
      <c r="BU36" s="265"/>
      <c r="BV36" s="289"/>
      <c r="BW36" s="266">
        <v>550</v>
      </c>
      <c r="BX36" s="267"/>
      <c r="BY36" s="267"/>
      <c r="BZ36" s="268"/>
      <c r="CA36" s="267"/>
      <c r="CB36" s="269"/>
    </row>
    <row r="37" spans="1:80" ht="12.75" customHeight="1" x14ac:dyDescent="0.2">
      <c r="A37" s="261">
        <v>313022</v>
      </c>
      <c r="B37" s="262"/>
      <c r="C37" s="263"/>
      <c r="D37" s="264" t="s">
        <v>518</v>
      </c>
      <c r="E37" s="265"/>
      <c r="F37" s="265"/>
      <c r="G37" s="265"/>
      <c r="H37" s="265"/>
      <c r="I37" s="265"/>
      <c r="J37" s="265"/>
      <c r="K37" s="265"/>
      <c r="L37" s="265"/>
      <c r="M37" s="265"/>
      <c r="N37" s="289"/>
      <c r="O37" s="266">
        <v>700</v>
      </c>
      <c r="P37" s="267"/>
      <c r="Q37" s="267"/>
      <c r="R37" s="268"/>
      <c r="S37" s="267"/>
      <c r="T37" s="269"/>
      <c r="U37" s="261">
        <v>313073</v>
      </c>
      <c r="V37" s="262"/>
      <c r="W37" s="263"/>
      <c r="X37" s="264" t="s">
        <v>519</v>
      </c>
      <c r="Y37" s="265"/>
      <c r="Z37" s="265"/>
      <c r="AA37" s="265"/>
      <c r="AB37" s="265"/>
      <c r="AC37" s="265"/>
      <c r="AD37" s="265"/>
      <c r="AE37" s="265"/>
      <c r="AF37" s="265"/>
      <c r="AG37" s="265"/>
      <c r="AH37" s="289"/>
      <c r="AI37" s="266">
        <v>500</v>
      </c>
      <c r="AJ37" s="267"/>
      <c r="AK37" s="267"/>
      <c r="AL37" s="268"/>
      <c r="AM37" s="267"/>
      <c r="AN37" s="269"/>
      <c r="AO37" s="261">
        <v>314019</v>
      </c>
      <c r="AP37" s="262"/>
      <c r="AQ37" s="263"/>
      <c r="AR37" s="264" t="s">
        <v>512</v>
      </c>
      <c r="AS37" s="265"/>
      <c r="AT37" s="265"/>
      <c r="AU37" s="265"/>
      <c r="AV37" s="265"/>
      <c r="AW37" s="265"/>
      <c r="AX37" s="265"/>
      <c r="AY37" s="265"/>
      <c r="AZ37" s="265"/>
      <c r="BA37" s="265"/>
      <c r="BB37" s="289"/>
      <c r="BC37" s="266">
        <v>150</v>
      </c>
      <c r="BD37" s="267"/>
      <c r="BE37" s="267"/>
      <c r="BF37" s="268"/>
      <c r="BG37" s="267"/>
      <c r="BH37" s="269"/>
      <c r="BI37" s="295">
        <v>314072</v>
      </c>
      <c r="BJ37" s="262"/>
      <c r="BK37" s="263"/>
      <c r="BL37" s="264" t="s">
        <v>517</v>
      </c>
      <c r="BM37" s="265"/>
      <c r="BN37" s="265"/>
      <c r="BO37" s="265"/>
      <c r="BP37" s="265"/>
      <c r="BQ37" s="265"/>
      <c r="BR37" s="265"/>
      <c r="BS37" s="265"/>
      <c r="BT37" s="265"/>
      <c r="BU37" s="265"/>
      <c r="BV37" s="289"/>
      <c r="BW37" s="266">
        <v>730</v>
      </c>
      <c r="BX37" s="267"/>
      <c r="BY37" s="267"/>
      <c r="BZ37" s="268"/>
      <c r="CA37" s="267"/>
      <c r="CB37" s="269"/>
    </row>
    <row r="38" spans="1:80" ht="12.75" customHeight="1" x14ac:dyDescent="0.2">
      <c r="A38" s="261">
        <v>313023</v>
      </c>
      <c r="B38" s="262"/>
      <c r="C38" s="263"/>
      <c r="D38" s="264" t="s">
        <v>522</v>
      </c>
      <c r="E38" s="265"/>
      <c r="F38" s="265"/>
      <c r="G38" s="265"/>
      <c r="H38" s="265"/>
      <c r="I38" s="265"/>
      <c r="J38" s="265"/>
      <c r="K38" s="265"/>
      <c r="L38" s="265"/>
      <c r="M38" s="265"/>
      <c r="N38" s="289"/>
      <c r="O38" s="266">
        <v>570</v>
      </c>
      <c r="P38" s="267"/>
      <c r="Q38" s="267"/>
      <c r="R38" s="268"/>
      <c r="S38" s="267"/>
      <c r="T38" s="269"/>
      <c r="U38" s="261">
        <v>313074</v>
      </c>
      <c r="V38" s="262"/>
      <c r="W38" s="263"/>
      <c r="X38" s="264" t="s">
        <v>523</v>
      </c>
      <c r="Y38" s="265"/>
      <c r="Z38" s="265"/>
      <c r="AA38" s="265"/>
      <c r="AB38" s="265"/>
      <c r="AC38" s="265"/>
      <c r="AD38" s="265"/>
      <c r="AE38" s="265"/>
      <c r="AF38" s="265"/>
      <c r="AG38" s="265"/>
      <c r="AH38" s="289"/>
      <c r="AI38" s="266">
        <v>600</v>
      </c>
      <c r="AJ38" s="267"/>
      <c r="AK38" s="267"/>
      <c r="AL38" s="268"/>
      <c r="AM38" s="267"/>
      <c r="AN38" s="269"/>
      <c r="AO38" s="261">
        <v>314020</v>
      </c>
      <c r="AP38" s="262"/>
      <c r="AQ38" s="263"/>
      <c r="AR38" s="264" t="s">
        <v>516</v>
      </c>
      <c r="AS38" s="265"/>
      <c r="AT38" s="265"/>
      <c r="AU38" s="265"/>
      <c r="AV38" s="265"/>
      <c r="AW38" s="265"/>
      <c r="AX38" s="265"/>
      <c r="AY38" s="265"/>
      <c r="AZ38" s="265"/>
      <c r="BA38" s="265"/>
      <c r="BB38" s="289"/>
      <c r="BC38" s="266">
        <v>510</v>
      </c>
      <c r="BD38" s="267"/>
      <c r="BE38" s="267"/>
      <c r="BF38" s="268"/>
      <c r="BG38" s="267"/>
      <c r="BH38" s="269"/>
      <c r="BI38" s="295">
        <v>314073</v>
      </c>
      <c r="BJ38" s="262"/>
      <c r="BK38" s="263"/>
      <c r="BL38" s="264" t="s">
        <v>521</v>
      </c>
      <c r="BM38" s="265"/>
      <c r="BN38" s="265"/>
      <c r="BO38" s="265"/>
      <c r="BP38" s="265"/>
      <c r="BQ38" s="265"/>
      <c r="BR38" s="265"/>
      <c r="BS38" s="265"/>
      <c r="BT38" s="265"/>
      <c r="BU38" s="265"/>
      <c r="BV38" s="289"/>
      <c r="BW38" s="266">
        <v>400</v>
      </c>
      <c r="BX38" s="267"/>
      <c r="BY38" s="267"/>
      <c r="BZ38" s="268"/>
      <c r="CA38" s="267"/>
      <c r="CB38" s="269"/>
    </row>
    <row r="39" spans="1:80" ht="12.75" customHeight="1" x14ac:dyDescent="0.2">
      <c r="A39" s="261">
        <v>313024</v>
      </c>
      <c r="B39" s="262"/>
      <c r="C39" s="263"/>
      <c r="D39" s="264" t="s">
        <v>526</v>
      </c>
      <c r="E39" s="265"/>
      <c r="F39" s="265"/>
      <c r="G39" s="265"/>
      <c r="H39" s="265"/>
      <c r="I39" s="265"/>
      <c r="J39" s="265"/>
      <c r="K39" s="265"/>
      <c r="L39" s="265"/>
      <c r="M39" s="265"/>
      <c r="N39" s="289"/>
      <c r="O39" s="266">
        <v>600</v>
      </c>
      <c r="P39" s="267"/>
      <c r="Q39" s="267"/>
      <c r="R39" s="268"/>
      <c r="S39" s="267"/>
      <c r="T39" s="269"/>
      <c r="U39" s="261">
        <v>313075</v>
      </c>
      <c r="V39" s="262"/>
      <c r="W39" s="263"/>
      <c r="X39" s="264" t="s">
        <v>527</v>
      </c>
      <c r="Y39" s="265"/>
      <c r="Z39" s="265"/>
      <c r="AA39" s="265"/>
      <c r="AB39" s="265"/>
      <c r="AC39" s="265"/>
      <c r="AD39" s="265"/>
      <c r="AE39" s="265"/>
      <c r="AF39" s="265"/>
      <c r="AG39" s="265"/>
      <c r="AH39" s="289"/>
      <c r="AI39" s="266">
        <v>350</v>
      </c>
      <c r="AJ39" s="267"/>
      <c r="AK39" s="267"/>
      <c r="AL39" s="268"/>
      <c r="AM39" s="267"/>
      <c r="AN39" s="269"/>
      <c r="AO39" s="261">
        <v>314021</v>
      </c>
      <c r="AP39" s="262"/>
      <c r="AQ39" s="263"/>
      <c r="AR39" s="264" t="s">
        <v>520</v>
      </c>
      <c r="AS39" s="265"/>
      <c r="AT39" s="265"/>
      <c r="AU39" s="265"/>
      <c r="AV39" s="265"/>
      <c r="AW39" s="265"/>
      <c r="AX39" s="265"/>
      <c r="AY39" s="265"/>
      <c r="AZ39" s="265"/>
      <c r="BA39" s="265"/>
      <c r="BB39" s="289"/>
      <c r="BC39" s="266">
        <v>600</v>
      </c>
      <c r="BD39" s="267"/>
      <c r="BE39" s="267"/>
      <c r="BF39" s="268"/>
      <c r="BG39" s="267"/>
      <c r="BH39" s="269"/>
      <c r="BI39" s="295">
        <v>314074</v>
      </c>
      <c r="BJ39" s="262"/>
      <c r="BK39" s="263"/>
      <c r="BL39" s="264" t="s">
        <v>525</v>
      </c>
      <c r="BM39" s="265"/>
      <c r="BN39" s="265"/>
      <c r="BO39" s="265"/>
      <c r="BP39" s="265"/>
      <c r="BQ39" s="265"/>
      <c r="BR39" s="265"/>
      <c r="BS39" s="265"/>
      <c r="BT39" s="265"/>
      <c r="BU39" s="265"/>
      <c r="BV39" s="289"/>
      <c r="BW39" s="266">
        <v>500</v>
      </c>
      <c r="BX39" s="267"/>
      <c r="BY39" s="267"/>
      <c r="BZ39" s="268"/>
      <c r="CA39" s="267"/>
      <c r="CB39" s="269"/>
    </row>
    <row r="40" spans="1:80" ht="12.75" customHeight="1" x14ac:dyDescent="0.2">
      <c r="A40" s="261">
        <v>313025</v>
      </c>
      <c r="B40" s="262"/>
      <c r="C40" s="263"/>
      <c r="D40" s="264" t="s">
        <v>530</v>
      </c>
      <c r="E40" s="265"/>
      <c r="F40" s="265"/>
      <c r="G40" s="265"/>
      <c r="H40" s="265"/>
      <c r="I40" s="265"/>
      <c r="J40" s="265"/>
      <c r="K40" s="265"/>
      <c r="L40" s="265"/>
      <c r="M40" s="265"/>
      <c r="N40" s="289"/>
      <c r="O40" s="266">
        <v>700</v>
      </c>
      <c r="P40" s="267"/>
      <c r="Q40" s="267"/>
      <c r="R40" s="268"/>
      <c r="S40" s="267"/>
      <c r="T40" s="269"/>
      <c r="U40" s="341" t="s">
        <v>531</v>
      </c>
      <c r="V40" s="342"/>
      <c r="W40" s="342"/>
      <c r="X40" s="342"/>
      <c r="Y40" s="342"/>
      <c r="Z40" s="342"/>
      <c r="AA40" s="342"/>
      <c r="AB40" s="342"/>
      <c r="AC40" s="342"/>
      <c r="AD40" s="342"/>
      <c r="AE40" s="342"/>
      <c r="AF40" s="342"/>
      <c r="AG40" s="342"/>
      <c r="AH40" s="343"/>
      <c r="AI40" s="344">
        <f>SUM(AI35:AK39)</f>
        <v>2350</v>
      </c>
      <c r="AJ40" s="345"/>
      <c r="AK40" s="346"/>
      <c r="AL40" s="347" t="str">
        <f>IF(COUNTA(AL35:AL39)=0,"",SUMIF(AL35:AL39,"●",AI35:AI39)+SUM(AL35:AL39))</f>
        <v/>
      </c>
      <c r="AM40" s="345"/>
      <c r="AN40" s="346"/>
      <c r="AO40" s="261">
        <v>314022</v>
      </c>
      <c r="AP40" s="262"/>
      <c r="AQ40" s="263"/>
      <c r="AR40" s="264" t="s">
        <v>524</v>
      </c>
      <c r="AS40" s="265"/>
      <c r="AT40" s="265"/>
      <c r="AU40" s="265"/>
      <c r="AV40" s="265"/>
      <c r="AW40" s="265"/>
      <c r="AX40" s="265"/>
      <c r="AY40" s="265"/>
      <c r="AZ40" s="265"/>
      <c r="BA40" s="265"/>
      <c r="BB40" s="289"/>
      <c r="BC40" s="266">
        <v>520</v>
      </c>
      <c r="BD40" s="267"/>
      <c r="BE40" s="267"/>
      <c r="BF40" s="268"/>
      <c r="BG40" s="267"/>
      <c r="BH40" s="269"/>
      <c r="BI40" s="261">
        <v>314075</v>
      </c>
      <c r="BJ40" s="262"/>
      <c r="BK40" s="263"/>
      <c r="BL40" s="264" t="s">
        <v>529</v>
      </c>
      <c r="BM40" s="265"/>
      <c r="BN40" s="265"/>
      <c r="BO40" s="265"/>
      <c r="BP40" s="265"/>
      <c r="BQ40" s="265"/>
      <c r="BR40" s="265"/>
      <c r="BS40" s="265"/>
      <c r="BT40" s="265"/>
      <c r="BU40" s="265"/>
      <c r="BV40" s="289"/>
      <c r="BW40" s="266">
        <v>380</v>
      </c>
      <c r="BX40" s="267"/>
      <c r="BY40" s="267"/>
      <c r="BZ40" s="268"/>
      <c r="CA40" s="267"/>
      <c r="CB40" s="269"/>
    </row>
    <row r="41" spans="1:80" ht="12.75" customHeight="1" x14ac:dyDescent="0.2">
      <c r="A41" s="341" t="s">
        <v>534</v>
      </c>
      <c r="B41" s="342"/>
      <c r="C41" s="342"/>
      <c r="D41" s="342"/>
      <c r="E41" s="342"/>
      <c r="F41" s="342"/>
      <c r="G41" s="342"/>
      <c r="H41" s="342"/>
      <c r="I41" s="342"/>
      <c r="J41" s="342"/>
      <c r="K41" s="342"/>
      <c r="L41" s="342"/>
      <c r="M41" s="342"/>
      <c r="N41" s="343"/>
      <c r="O41" s="344">
        <f>SUM(O37:Q40)</f>
        <v>2570</v>
      </c>
      <c r="P41" s="345"/>
      <c r="Q41" s="346"/>
      <c r="R41" s="347" t="str">
        <f>IF(COUNTA(R37:R40)=0,"",SUMIF(R37:R40,"●",O37:O40)+SUM(R37:R40))</f>
        <v/>
      </c>
      <c r="S41" s="345"/>
      <c r="T41" s="346"/>
      <c r="U41" s="261">
        <v>313076</v>
      </c>
      <c r="V41" s="262"/>
      <c r="W41" s="263"/>
      <c r="X41" s="264" t="s">
        <v>535</v>
      </c>
      <c r="Y41" s="265"/>
      <c r="Z41" s="265"/>
      <c r="AA41" s="265"/>
      <c r="AB41" s="265"/>
      <c r="AC41" s="265"/>
      <c r="AD41" s="265"/>
      <c r="AE41" s="265"/>
      <c r="AF41" s="265"/>
      <c r="AG41" s="265"/>
      <c r="AH41" s="289"/>
      <c r="AI41" s="266">
        <v>930</v>
      </c>
      <c r="AJ41" s="267"/>
      <c r="AK41" s="267"/>
      <c r="AL41" s="268"/>
      <c r="AM41" s="267"/>
      <c r="AN41" s="269"/>
      <c r="AO41" s="261">
        <v>314100</v>
      </c>
      <c r="AP41" s="262"/>
      <c r="AQ41" s="263"/>
      <c r="AR41" s="264" t="s">
        <v>528</v>
      </c>
      <c r="AS41" s="265"/>
      <c r="AT41" s="265"/>
      <c r="AU41" s="265"/>
      <c r="AV41" s="265"/>
      <c r="AW41" s="265"/>
      <c r="AX41" s="265"/>
      <c r="AY41" s="265"/>
      <c r="AZ41" s="265"/>
      <c r="BA41" s="265"/>
      <c r="BB41" s="289"/>
      <c r="BC41" s="266">
        <v>550</v>
      </c>
      <c r="BD41" s="267"/>
      <c r="BE41" s="267"/>
      <c r="BF41" s="268"/>
      <c r="BG41" s="267"/>
      <c r="BH41" s="269"/>
      <c r="BI41" s="341" t="s">
        <v>533</v>
      </c>
      <c r="BJ41" s="342"/>
      <c r="BK41" s="342"/>
      <c r="BL41" s="342"/>
      <c r="BM41" s="342"/>
      <c r="BN41" s="342"/>
      <c r="BO41" s="342"/>
      <c r="BP41" s="342"/>
      <c r="BQ41" s="342"/>
      <c r="BR41" s="342"/>
      <c r="BS41" s="342"/>
      <c r="BT41" s="342"/>
      <c r="BU41" s="342"/>
      <c r="BV41" s="343"/>
      <c r="BW41" s="344">
        <f>SUM(BW30:BW40)</f>
        <v>4980</v>
      </c>
      <c r="BX41" s="345"/>
      <c r="BY41" s="346"/>
      <c r="BZ41" s="347" t="str">
        <f>IF(COUNTA(BZ30:BZ40)=0,"",SUMIF(BZ30:BZ40,"●",BW30:BW40)+SUM(BZ30:BZ40))</f>
        <v/>
      </c>
      <c r="CA41" s="345"/>
      <c r="CB41" s="346"/>
    </row>
    <row r="42" spans="1:80" ht="12.75" customHeight="1" x14ac:dyDescent="0.2">
      <c r="A42" s="261">
        <v>313026</v>
      </c>
      <c r="B42" s="262"/>
      <c r="C42" s="263"/>
      <c r="D42" s="264" t="s">
        <v>538</v>
      </c>
      <c r="E42" s="265"/>
      <c r="F42" s="265"/>
      <c r="G42" s="265"/>
      <c r="H42" s="265"/>
      <c r="I42" s="265"/>
      <c r="J42" s="265"/>
      <c r="K42" s="265"/>
      <c r="L42" s="265"/>
      <c r="M42" s="265"/>
      <c r="N42" s="289"/>
      <c r="O42" s="266">
        <v>850</v>
      </c>
      <c r="P42" s="267"/>
      <c r="Q42" s="267"/>
      <c r="R42" s="268"/>
      <c r="S42" s="267"/>
      <c r="T42" s="269"/>
      <c r="U42" s="261">
        <v>313077</v>
      </c>
      <c r="V42" s="262"/>
      <c r="W42" s="263"/>
      <c r="X42" s="264" t="s">
        <v>539</v>
      </c>
      <c r="Y42" s="265"/>
      <c r="Z42" s="265"/>
      <c r="AA42" s="265"/>
      <c r="AB42" s="265"/>
      <c r="AC42" s="265"/>
      <c r="AD42" s="265"/>
      <c r="AE42" s="265"/>
      <c r="AF42" s="265"/>
      <c r="AG42" s="265"/>
      <c r="AH42" s="289"/>
      <c r="AI42" s="266">
        <v>640</v>
      </c>
      <c r="AJ42" s="267"/>
      <c r="AK42" s="267"/>
      <c r="AL42" s="268"/>
      <c r="AM42" s="267"/>
      <c r="AN42" s="269"/>
      <c r="AO42" s="341" t="s">
        <v>532</v>
      </c>
      <c r="AP42" s="342"/>
      <c r="AQ42" s="342"/>
      <c r="AR42" s="342"/>
      <c r="AS42" s="342"/>
      <c r="AT42" s="342"/>
      <c r="AU42" s="342"/>
      <c r="AV42" s="342"/>
      <c r="AW42" s="342"/>
      <c r="AX42" s="342"/>
      <c r="AY42" s="342"/>
      <c r="AZ42" s="342"/>
      <c r="BA42" s="342"/>
      <c r="BB42" s="343"/>
      <c r="BC42" s="344">
        <f>SUM(BC36:BC41)</f>
        <v>2460</v>
      </c>
      <c r="BD42" s="345"/>
      <c r="BE42" s="346"/>
      <c r="BF42" s="347" t="str">
        <f>IF(COUNTA(BF36:BF41)=0,"",SUMIF(BF36:BF41,"●",BC36:BC41)+SUM(BF36:BF41))</f>
        <v/>
      </c>
      <c r="BG42" s="345"/>
      <c r="BH42" s="346"/>
      <c r="BI42" s="295">
        <v>314076</v>
      </c>
      <c r="BJ42" s="262"/>
      <c r="BK42" s="263"/>
      <c r="BL42" s="264" t="s">
        <v>537</v>
      </c>
      <c r="BM42" s="265"/>
      <c r="BN42" s="265"/>
      <c r="BO42" s="265"/>
      <c r="BP42" s="265"/>
      <c r="BQ42" s="265"/>
      <c r="BR42" s="265"/>
      <c r="BS42" s="265"/>
      <c r="BT42" s="265"/>
      <c r="BU42" s="265"/>
      <c r="BV42" s="289"/>
      <c r="BW42" s="266">
        <v>800</v>
      </c>
      <c r="BX42" s="267"/>
      <c r="BY42" s="267"/>
      <c r="BZ42" s="268"/>
      <c r="CA42" s="267"/>
      <c r="CB42" s="269"/>
    </row>
    <row r="43" spans="1:80" ht="12.75" customHeight="1" x14ac:dyDescent="0.2">
      <c r="A43" s="261">
        <v>313027</v>
      </c>
      <c r="B43" s="262"/>
      <c r="C43" s="263"/>
      <c r="D43" s="264" t="s">
        <v>542</v>
      </c>
      <c r="E43" s="265"/>
      <c r="F43" s="265"/>
      <c r="G43" s="265"/>
      <c r="H43" s="265"/>
      <c r="I43" s="265"/>
      <c r="J43" s="265"/>
      <c r="K43" s="265"/>
      <c r="L43" s="265"/>
      <c r="M43" s="265"/>
      <c r="N43" s="289"/>
      <c r="O43" s="266">
        <v>370</v>
      </c>
      <c r="P43" s="267"/>
      <c r="Q43" s="267"/>
      <c r="R43" s="268"/>
      <c r="S43" s="267"/>
      <c r="T43" s="269"/>
      <c r="U43" s="261">
        <v>313078</v>
      </c>
      <c r="V43" s="262"/>
      <c r="W43" s="263"/>
      <c r="X43" s="264" t="s">
        <v>543</v>
      </c>
      <c r="Y43" s="265"/>
      <c r="Z43" s="265"/>
      <c r="AA43" s="265"/>
      <c r="AB43" s="265"/>
      <c r="AC43" s="265"/>
      <c r="AD43" s="265"/>
      <c r="AE43" s="265"/>
      <c r="AF43" s="265"/>
      <c r="AG43" s="265"/>
      <c r="AH43" s="289"/>
      <c r="AI43" s="266">
        <v>270</v>
      </c>
      <c r="AJ43" s="267"/>
      <c r="AK43" s="267"/>
      <c r="AL43" s="268"/>
      <c r="AM43" s="267"/>
      <c r="AN43" s="269"/>
      <c r="AO43" s="261">
        <v>314023</v>
      </c>
      <c r="AP43" s="262"/>
      <c r="AQ43" s="263"/>
      <c r="AR43" s="264" t="s">
        <v>536</v>
      </c>
      <c r="AS43" s="265"/>
      <c r="AT43" s="265"/>
      <c r="AU43" s="265"/>
      <c r="AV43" s="265"/>
      <c r="AW43" s="265"/>
      <c r="AX43" s="265"/>
      <c r="AY43" s="265"/>
      <c r="AZ43" s="265"/>
      <c r="BA43" s="265"/>
      <c r="BB43" s="289"/>
      <c r="BC43" s="266">
        <v>400</v>
      </c>
      <c r="BD43" s="267"/>
      <c r="BE43" s="267"/>
      <c r="BF43" s="268"/>
      <c r="BG43" s="267"/>
      <c r="BH43" s="269"/>
      <c r="BI43" s="295">
        <v>314077</v>
      </c>
      <c r="BJ43" s="262"/>
      <c r="BK43" s="263"/>
      <c r="BL43" s="264" t="s">
        <v>541</v>
      </c>
      <c r="BM43" s="265"/>
      <c r="BN43" s="265"/>
      <c r="BO43" s="265"/>
      <c r="BP43" s="265"/>
      <c r="BQ43" s="265"/>
      <c r="BR43" s="265"/>
      <c r="BS43" s="265"/>
      <c r="BT43" s="265"/>
      <c r="BU43" s="265"/>
      <c r="BV43" s="289"/>
      <c r="BW43" s="266">
        <v>500</v>
      </c>
      <c r="BX43" s="267"/>
      <c r="BY43" s="267"/>
      <c r="BZ43" s="268"/>
      <c r="CA43" s="267"/>
      <c r="CB43" s="269"/>
    </row>
    <row r="44" spans="1:80" ht="12.75" customHeight="1" x14ac:dyDescent="0.2">
      <c r="A44" s="261">
        <v>313028</v>
      </c>
      <c r="B44" s="262"/>
      <c r="C44" s="263"/>
      <c r="D44" s="264" t="s">
        <v>546</v>
      </c>
      <c r="E44" s="265"/>
      <c r="F44" s="265"/>
      <c r="G44" s="265"/>
      <c r="H44" s="265"/>
      <c r="I44" s="265"/>
      <c r="J44" s="265"/>
      <c r="K44" s="265"/>
      <c r="L44" s="265"/>
      <c r="M44" s="265"/>
      <c r="N44" s="289"/>
      <c r="O44" s="266">
        <v>580</v>
      </c>
      <c r="P44" s="267"/>
      <c r="Q44" s="267"/>
      <c r="R44" s="268"/>
      <c r="S44" s="267"/>
      <c r="T44" s="269"/>
      <c r="U44" s="261">
        <v>313079</v>
      </c>
      <c r="V44" s="262"/>
      <c r="W44" s="263"/>
      <c r="X44" s="264" t="s">
        <v>547</v>
      </c>
      <c r="Y44" s="265"/>
      <c r="Z44" s="265"/>
      <c r="AA44" s="265"/>
      <c r="AB44" s="265"/>
      <c r="AC44" s="265"/>
      <c r="AD44" s="265"/>
      <c r="AE44" s="265"/>
      <c r="AF44" s="265"/>
      <c r="AG44" s="265"/>
      <c r="AH44" s="289"/>
      <c r="AI44" s="266">
        <v>450</v>
      </c>
      <c r="AJ44" s="267"/>
      <c r="AK44" s="267"/>
      <c r="AL44" s="268"/>
      <c r="AM44" s="267"/>
      <c r="AN44" s="269"/>
      <c r="AO44" s="261">
        <v>314024</v>
      </c>
      <c r="AP44" s="262"/>
      <c r="AQ44" s="263"/>
      <c r="AR44" s="264" t="s">
        <v>540</v>
      </c>
      <c r="AS44" s="265"/>
      <c r="AT44" s="265"/>
      <c r="AU44" s="265"/>
      <c r="AV44" s="265"/>
      <c r="AW44" s="265"/>
      <c r="AX44" s="265"/>
      <c r="AY44" s="265"/>
      <c r="AZ44" s="265"/>
      <c r="BA44" s="265"/>
      <c r="BB44" s="289"/>
      <c r="BC44" s="266">
        <v>400</v>
      </c>
      <c r="BD44" s="267"/>
      <c r="BE44" s="267"/>
      <c r="BF44" s="268"/>
      <c r="BG44" s="267"/>
      <c r="BH44" s="269"/>
      <c r="BI44" s="295">
        <v>314078</v>
      </c>
      <c r="BJ44" s="262"/>
      <c r="BK44" s="263"/>
      <c r="BL44" s="264" t="s">
        <v>545</v>
      </c>
      <c r="BM44" s="265"/>
      <c r="BN44" s="265"/>
      <c r="BO44" s="265"/>
      <c r="BP44" s="265"/>
      <c r="BQ44" s="265"/>
      <c r="BR44" s="265"/>
      <c r="BS44" s="265"/>
      <c r="BT44" s="265"/>
      <c r="BU44" s="265"/>
      <c r="BV44" s="289"/>
      <c r="BW44" s="266">
        <v>600</v>
      </c>
      <c r="BX44" s="267"/>
      <c r="BY44" s="267"/>
      <c r="BZ44" s="268"/>
      <c r="CA44" s="267"/>
      <c r="CB44" s="269"/>
    </row>
    <row r="45" spans="1:80" ht="12.75" customHeight="1" x14ac:dyDescent="0.2">
      <c r="A45" s="261">
        <v>313029</v>
      </c>
      <c r="B45" s="262"/>
      <c r="C45" s="263"/>
      <c r="D45" s="264" t="s">
        <v>550</v>
      </c>
      <c r="E45" s="265"/>
      <c r="F45" s="265"/>
      <c r="G45" s="265"/>
      <c r="H45" s="265"/>
      <c r="I45" s="265"/>
      <c r="J45" s="265"/>
      <c r="K45" s="265"/>
      <c r="L45" s="265"/>
      <c r="M45" s="265"/>
      <c r="N45" s="289"/>
      <c r="O45" s="266">
        <v>350</v>
      </c>
      <c r="P45" s="267"/>
      <c r="Q45" s="267"/>
      <c r="R45" s="268"/>
      <c r="S45" s="267"/>
      <c r="T45" s="269"/>
      <c r="U45" s="261">
        <v>313080</v>
      </c>
      <c r="V45" s="262"/>
      <c r="W45" s="263"/>
      <c r="X45" s="264" t="s">
        <v>551</v>
      </c>
      <c r="Y45" s="265"/>
      <c r="Z45" s="265"/>
      <c r="AA45" s="265"/>
      <c r="AB45" s="265"/>
      <c r="AC45" s="265"/>
      <c r="AD45" s="265"/>
      <c r="AE45" s="265"/>
      <c r="AF45" s="265"/>
      <c r="AG45" s="265"/>
      <c r="AH45" s="289"/>
      <c r="AI45" s="266">
        <v>630</v>
      </c>
      <c r="AJ45" s="267"/>
      <c r="AK45" s="267"/>
      <c r="AL45" s="268"/>
      <c r="AM45" s="267"/>
      <c r="AN45" s="269"/>
      <c r="AO45" s="261">
        <v>314025</v>
      </c>
      <c r="AP45" s="262"/>
      <c r="AQ45" s="263"/>
      <c r="AR45" s="264" t="s">
        <v>544</v>
      </c>
      <c r="AS45" s="265"/>
      <c r="AT45" s="265"/>
      <c r="AU45" s="265"/>
      <c r="AV45" s="265"/>
      <c r="AW45" s="265"/>
      <c r="AX45" s="265"/>
      <c r="AY45" s="265"/>
      <c r="AZ45" s="265"/>
      <c r="BA45" s="265"/>
      <c r="BB45" s="289"/>
      <c r="BC45" s="266">
        <v>370</v>
      </c>
      <c r="BD45" s="267"/>
      <c r="BE45" s="267"/>
      <c r="BF45" s="268"/>
      <c r="BG45" s="267"/>
      <c r="BH45" s="269"/>
      <c r="BI45" s="295">
        <v>314079</v>
      </c>
      <c r="BJ45" s="262"/>
      <c r="BK45" s="263"/>
      <c r="BL45" s="264" t="s">
        <v>549</v>
      </c>
      <c r="BM45" s="265"/>
      <c r="BN45" s="265"/>
      <c r="BO45" s="265"/>
      <c r="BP45" s="265"/>
      <c r="BQ45" s="265"/>
      <c r="BR45" s="265"/>
      <c r="BS45" s="265"/>
      <c r="BT45" s="265"/>
      <c r="BU45" s="265"/>
      <c r="BV45" s="289"/>
      <c r="BW45" s="266">
        <v>870</v>
      </c>
      <c r="BX45" s="267"/>
      <c r="BY45" s="267"/>
      <c r="BZ45" s="268"/>
      <c r="CA45" s="267"/>
      <c r="CB45" s="269"/>
    </row>
    <row r="46" spans="1:80" ht="12.75" customHeight="1" x14ac:dyDescent="0.2">
      <c r="A46" s="261">
        <v>313030</v>
      </c>
      <c r="B46" s="262"/>
      <c r="C46" s="263"/>
      <c r="D46" s="264" t="s">
        <v>554</v>
      </c>
      <c r="E46" s="265"/>
      <c r="F46" s="265"/>
      <c r="G46" s="265"/>
      <c r="H46" s="265"/>
      <c r="I46" s="265"/>
      <c r="J46" s="265"/>
      <c r="K46" s="265"/>
      <c r="L46" s="265"/>
      <c r="M46" s="265"/>
      <c r="N46" s="289"/>
      <c r="O46" s="266">
        <v>550</v>
      </c>
      <c r="P46" s="267"/>
      <c r="Q46" s="267"/>
      <c r="R46" s="268"/>
      <c r="S46" s="267"/>
      <c r="T46" s="269"/>
      <c r="U46" s="341" t="s">
        <v>555</v>
      </c>
      <c r="V46" s="342"/>
      <c r="W46" s="342"/>
      <c r="X46" s="342"/>
      <c r="Y46" s="342"/>
      <c r="Z46" s="342"/>
      <c r="AA46" s="342"/>
      <c r="AB46" s="342"/>
      <c r="AC46" s="342"/>
      <c r="AD46" s="342"/>
      <c r="AE46" s="342"/>
      <c r="AF46" s="342"/>
      <c r="AG46" s="342"/>
      <c r="AH46" s="343"/>
      <c r="AI46" s="344">
        <f>SUM(AI41:AK45)</f>
        <v>2920</v>
      </c>
      <c r="AJ46" s="345"/>
      <c r="AK46" s="346"/>
      <c r="AL46" s="347" t="str">
        <f>IF(COUNTA(AL41:AL45)=0,"",SUMIF(AL41:AL45,"●",AI41:AI45)+SUM(AL41:AL45))</f>
        <v/>
      </c>
      <c r="AM46" s="345"/>
      <c r="AN46" s="346"/>
      <c r="AO46" s="261">
        <v>314026</v>
      </c>
      <c r="AP46" s="262"/>
      <c r="AQ46" s="263"/>
      <c r="AR46" s="264" t="s">
        <v>548</v>
      </c>
      <c r="AS46" s="265"/>
      <c r="AT46" s="265"/>
      <c r="AU46" s="265"/>
      <c r="AV46" s="265"/>
      <c r="AW46" s="265"/>
      <c r="AX46" s="265"/>
      <c r="AY46" s="265"/>
      <c r="AZ46" s="265"/>
      <c r="BA46" s="265"/>
      <c r="BB46" s="289"/>
      <c r="BC46" s="266">
        <v>310</v>
      </c>
      <c r="BD46" s="267"/>
      <c r="BE46" s="267"/>
      <c r="BF46" s="268"/>
      <c r="BG46" s="267"/>
      <c r="BH46" s="269"/>
      <c r="BI46" s="295">
        <v>314080</v>
      </c>
      <c r="BJ46" s="262"/>
      <c r="BK46" s="263"/>
      <c r="BL46" s="264" t="s">
        <v>553</v>
      </c>
      <c r="BM46" s="265"/>
      <c r="BN46" s="265"/>
      <c r="BO46" s="265"/>
      <c r="BP46" s="265"/>
      <c r="BQ46" s="265"/>
      <c r="BR46" s="265"/>
      <c r="BS46" s="265"/>
      <c r="BT46" s="265"/>
      <c r="BU46" s="265"/>
      <c r="BV46" s="289"/>
      <c r="BW46" s="266">
        <v>450</v>
      </c>
      <c r="BX46" s="267"/>
      <c r="BY46" s="267"/>
      <c r="BZ46" s="268"/>
      <c r="CA46" s="267"/>
      <c r="CB46" s="269"/>
    </row>
    <row r="47" spans="1:80" ht="12.75" customHeight="1" x14ac:dyDescent="0.2">
      <c r="A47" s="261">
        <v>313031</v>
      </c>
      <c r="B47" s="262"/>
      <c r="C47" s="263"/>
      <c r="D47" s="264" t="s">
        <v>558</v>
      </c>
      <c r="E47" s="265"/>
      <c r="F47" s="265"/>
      <c r="G47" s="265"/>
      <c r="H47" s="265"/>
      <c r="I47" s="265"/>
      <c r="J47" s="265"/>
      <c r="K47" s="265"/>
      <c r="L47" s="265"/>
      <c r="M47" s="265"/>
      <c r="N47" s="289"/>
      <c r="O47" s="266">
        <v>550</v>
      </c>
      <c r="P47" s="267"/>
      <c r="Q47" s="267"/>
      <c r="R47" s="268"/>
      <c r="S47" s="267"/>
      <c r="T47" s="269"/>
      <c r="U47" s="261">
        <v>313081</v>
      </c>
      <c r="V47" s="262"/>
      <c r="W47" s="263"/>
      <c r="X47" s="264" t="s">
        <v>559</v>
      </c>
      <c r="Y47" s="265"/>
      <c r="Z47" s="265"/>
      <c r="AA47" s="265"/>
      <c r="AB47" s="265"/>
      <c r="AC47" s="265"/>
      <c r="AD47" s="265"/>
      <c r="AE47" s="265"/>
      <c r="AF47" s="265"/>
      <c r="AG47" s="265"/>
      <c r="AH47" s="289"/>
      <c r="AI47" s="266">
        <v>550</v>
      </c>
      <c r="AJ47" s="267"/>
      <c r="AK47" s="267"/>
      <c r="AL47" s="268"/>
      <c r="AM47" s="267"/>
      <c r="AN47" s="269"/>
      <c r="AO47" s="261">
        <v>314027</v>
      </c>
      <c r="AP47" s="262"/>
      <c r="AQ47" s="263"/>
      <c r="AR47" s="264" t="s">
        <v>552</v>
      </c>
      <c r="AS47" s="265"/>
      <c r="AT47" s="265"/>
      <c r="AU47" s="265"/>
      <c r="AV47" s="265"/>
      <c r="AW47" s="265"/>
      <c r="AX47" s="265"/>
      <c r="AY47" s="265"/>
      <c r="AZ47" s="265"/>
      <c r="BA47" s="265"/>
      <c r="BB47" s="289"/>
      <c r="BC47" s="266">
        <v>246</v>
      </c>
      <c r="BD47" s="267"/>
      <c r="BE47" s="267"/>
      <c r="BF47" s="268"/>
      <c r="BG47" s="267"/>
      <c r="BH47" s="269"/>
      <c r="BI47" s="295">
        <v>314081</v>
      </c>
      <c r="BJ47" s="262"/>
      <c r="BK47" s="263"/>
      <c r="BL47" s="264" t="s">
        <v>557</v>
      </c>
      <c r="BM47" s="265"/>
      <c r="BN47" s="265"/>
      <c r="BO47" s="265"/>
      <c r="BP47" s="265"/>
      <c r="BQ47" s="265"/>
      <c r="BR47" s="265"/>
      <c r="BS47" s="265"/>
      <c r="BT47" s="265"/>
      <c r="BU47" s="265"/>
      <c r="BV47" s="289"/>
      <c r="BW47" s="266">
        <v>300</v>
      </c>
      <c r="BX47" s="267"/>
      <c r="BY47" s="267"/>
      <c r="BZ47" s="268"/>
      <c r="CA47" s="267"/>
      <c r="CB47" s="269"/>
    </row>
    <row r="48" spans="1:80" ht="12.75" customHeight="1" x14ac:dyDescent="0.2">
      <c r="A48" s="261">
        <v>313032</v>
      </c>
      <c r="B48" s="262"/>
      <c r="C48" s="263"/>
      <c r="D48" s="264" t="s">
        <v>562</v>
      </c>
      <c r="E48" s="265"/>
      <c r="F48" s="265"/>
      <c r="G48" s="265"/>
      <c r="H48" s="265"/>
      <c r="I48" s="265"/>
      <c r="J48" s="265"/>
      <c r="K48" s="265"/>
      <c r="L48" s="265"/>
      <c r="M48" s="265"/>
      <c r="N48" s="289"/>
      <c r="O48" s="266">
        <v>550</v>
      </c>
      <c r="P48" s="267"/>
      <c r="Q48" s="267"/>
      <c r="R48" s="268"/>
      <c r="S48" s="267"/>
      <c r="T48" s="269"/>
      <c r="U48" s="261">
        <v>313082</v>
      </c>
      <c r="V48" s="262"/>
      <c r="W48" s="263"/>
      <c r="X48" s="264" t="s">
        <v>563</v>
      </c>
      <c r="Y48" s="265"/>
      <c r="Z48" s="265"/>
      <c r="AA48" s="265"/>
      <c r="AB48" s="265"/>
      <c r="AC48" s="265"/>
      <c r="AD48" s="265"/>
      <c r="AE48" s="265"/>
      <c r="AF48" s="265"/>
      <c r="AG48" s="265"/>
      <c r="AH48" s="289"/>
      <c r="AI48" s="266">
        <v>400</v>
      </c>
      <c r="AJ48" s="267"/>
      <c r="AK48" s="267"/>
      <c r="AL48" s="268"/>
      <c r="AM48" s="267"/>
      <c r="AN48" s="269"/>
      <c r="AO48" s="261">
        <v>314028</v>
      </c>
      <c r="AP48" s="262"/>
      <c r="AQ48" s="263"/>
      <c r="AR48" s="264" t="s">
        <v>556</v>
      </c>
      <c r="AS48" s="265"/>
      <c r="AT48" s="265"/>
      <c r="AU48" s="265"/>
      <c r="AV48" s="265"/>
      <c r="AW48" s="265"/>
      <c r="AX48" s="265"/>
      <c r="AY48" s="265"/>
      <c r="AZ48" s="265"/>
      <c r="BA48" s="265"/>
      <c r="BB48" s="289"/>
      <c r="BC48" s="266">
        <v>460</v>
      </c>
      <c r="BD48" s="267"/>
      <c r="BE48" s="267"/>
      <c r="BF48" s="268"/>
      <c r="BG48" s="267"/>
      <c r="BH48" s="269"/>
      <c r="BI48" s="295">
        <v>314082</v>
      </c>
      <c r="BJ48" s="262"/>
      <c r="BK48" s="263"/>
      <c r="BL48" s="264" t="s">
        <v>561</v>
      </c>
      <c r="BM48" s="265"/>
      <c r="BN48" s="265"/>
      <c r="BO48" s="265"/>
      <c r="BP48" s="265"/>
      <c r="BQ48" s="265"/>
      <c r="BR48" s="265"/>
      <c r="BS48" s="265"/>
      <c r="BT48" s="265"/>
      <c r="BU48" s="265"/>
      <c r="BV48" s="289"/>
      <c r="BW48" s="266">
        <v>270</v>
      </c>
      <c r="BX48" s="267"/>
      <c r="BY48" s="267"/>
      <c r="BZ48" s="268"/>
      <c r="CA48" s="267"/>
      <c r="CB48" s="269"/>
    </row>
    <row r="49" spans="1:80" ht="12.75" customHeight="1" x14ac:dyDescent="0.2">
      <c r="A49" s="261">
        <v>313034</v>
      </c>
      <c r="B49" s="262"/>
      <c r="C49" s="263"/>
      <c r="D49" s="264" t="s">
        <v>566</v>
      </c>
      <c r="E49" s="265"/>
      <c r="F49" s="265"/>
      <c r="G49" s="265"/>
      <c r="H49" s="265"/>
      <c r="I49" s="265"/>
      <c r="J49" s="265"/>
      <c r="K49" s="265"/>
      <c r="L49" s="265"/>
      <c r="M49" s="265"/>
      <c r="N49" s="289"/>
      <c r="O49" s="266">
        <v>500</v>
      </c>
      <c r="P49" s="267"/>
      <c r="Q49" s="267"/>
      <c r="R49" s="268"/>
      <c r="S49" s="267"/>
      <c r="T49" s="269"/>
      <c r="U49" s="261">
        <v>313083</v>
      </c>
      <c r="V49" s="262"/>
      <c r="W49" s="263"/>
      <c r="X49" s="264" t="s">
        <v>567</v>
      </c>
      <c r="Y49" s="265"/>
      <c r="Z49" s="265"/>
      <c r="AA49" s="265"/>
      <c r="AB49" s="265"/>
      <c r="AC49" s="265"/>
      <c r="AD49" s="265"/>
      <c r="AE49" s="265"/>
      <c r="AF49" s="265"/>
      <c r="AG49" s="265"/>
      <c r="AH49" s="289"/>
      <c r="AI49" s="266">
        <v>460</v>
      </c>
      <c r="AJ49" s="267"/>
      <c r="AK49" s="267"/>
      <c r="AL49" s="268"/>
      <c r="AM49" s="267"/>
      <c r="AN49" s="269"/>
      <c r="AO49" s="261">
        <v>314029</v>
      </c>
      <c r="AP49" s="262"/>
      <c r="AQ49" s="263"/>
      <c r="AR49" s="264" t="s">
        <v>560</v>
      </c>
      <c r="AS49" s="265"/>
      <c r="AT49" s="265"/>
      <c r="AU49" s="265"/>
      <c r="AV49" s="265"/>
      <c r="AW49" s="265"/>
      <c r="AX49" s="265"/>
      <c r="AY49" s="265"/>
      <c r="AZ49" s="265"/>
      <c r="BA49" s="265"/>
      <c r="BB49" s="289"/>
      <c r="BC49" s="266">
        <v>460</v>
      </c>
      <c r="BD49" s="267"/>
      <c r="BE49" s="267"/>
      <c r="BF49" s="268"/>
      <c r="BG49" s="267"/>
      <c r="BH49" s="269"/>
      <c r="BI49" s="295">
        <v>314083</v>
      </c>
      <c r="BJ49" s="262"/>
      <c r="BK49" s="263"/>
      <c r="BL49" s="264" t="s">
        <v>565</v>
      </c>
      <c r="BM49" s="265"/>
      <c r="BN49" s="265"/>
      <c r="BO49" s="265"/>
      <c r="BP49" s="265"/>
      <c r="BQ49" s="265"/>
      <c r="BR49" s="265"/>
      <c r="BS49" s="265"/>
      <c r="BT49" s="265"/>
      <c r="BU49" s="265"/>
      <c r="BV49" s="289"/>
      <c r="BW49" s="266">
        <v>550</v>
      </c>
      <c r="BX49" s="267"/>
      <c r="BY49" s="267"/>
      <c r="BZ49" s="268"/>
      <c r="CA49" s="267"/>
      <c r="CB49" s="269"/>
    </row>
    <row r="50" spans="1:80" ht="12.75" customHeight="1" x14ac:dyDescent="0.2">
      <c r="A50" s="261">
        <v>313035</v>
      </c>
      <c r="B50" s="262"/>
      <c r="C50" s="263"/>
      <c r="D50" s="264" t="s">
        <v>570</v>
      </c>
      <c r="E50" s="265"/>
      <c r="F50" s="265"/>
      <c r="G50" s="265"/>
      <c r="H50" s="265"/>
      <c r="I50" s="265"/>
      <c r="J50" s="265"/>
      <c r="K50" s="265"/>
      <c r="L50" s="265"/>
      <c r="M50" s="265"/>
      <c r="N50" s="289"/>
      <c r="O50" s="266">
        <v>420</v>
      </c>
      <c r="P50" s="267"/>
      <c r="Q50" s="267"/>
      <c r="R50" s="268"/>
      <c r="S50" s="267"/>
      <c r="T50" s="269"/>
      <c r="U50" s="261">
        <v>313084</v>
      </c>
      <c r="V50" s="262"/>
      <c r="W50" s="263"/>
      <c r="X50" s="264" t="s">
        <v>571</v>
      </c>
      <c r="Y50" s="265"/>
      <c r="Z50" s="265"/>
      <c r="AA50" s="265"/>
      <c r="AB50" s="265"/>
      <c r="AC50" s="265"/>
      <c r="AD50" s="265"/>
      <c r="AE50" s="265"/>
      <c r="AF50" s="265"/>
      <c r="AG50" s="265"/>
      <c r="AH50" s="289"/>
      <c r="AI50" s="266">
        <v>400</v>
      </c>
      <c r="AJ50" s="267"/>
      <c r="AK50" s="267"/>
      <c r="AL50" s="268"/>
      <c r="AM50" s="267"/>
      <c r="AN50" s="269"/>
      <c r="AO50" s="261">
        <v>314030</v>
      </c>
      <c r="AP50" s="262"/>
      <c r="AQ50" s="263"/>
      <c r="AR50" s="264" t="s">
        <v>564</v>
      </c>
      <c r="AS50" s="265"/>
      <c r="AT50" s="265"/>
      <c r="AU50" s="265"/>
      <c r="AV50" s="265"/>
      <c r="AW50" s="265"/>
      <c r="AX50" s="265"/>
      <c r="AY50" s="265"/>
      <c r="AZ50" s="265"/>
      <c r="BA50" s="265"/>
      <c r="BB50" s="289"/>
      <c r="BC50" s="266">
        <v>269</v>
      </c>
      <c r="BD50" s="267"/>
      <c r="BE50" s="267"/>
      <c r="BF50" s="268"/>
      <c r="BG50" s="267"/>
      <c r="BH50" s="269"/>
      <c r="BI50" s="261">
        <v>314084</v>
      </c>
      <c r="BJ50" s="262"/>
      <c r="BK50" s="263"/>
      <c r="BL50" s="264" t="s">
        <v>569</v>
      </c>
      <c r="BM50" s="265"/>
      <c r="BN50" s="265"/>
      <c r="BO50" s="265"/>
      <c r="BP50" s="265"/>
      <c r="BQ50" s="265"/>
      <c r="BR50" s="265"/>
      <c r="BS50" s="265"/>
      <c r="BT50" s="265"/>
      <c r="BU50" s="265"/>
      <c r="BV50" s="289"/>
      <c r="BW50" s="266">
        <v>530</v>
      </c>
      <c r="BX50" s="267"/>
      <c r="BY50" s="267"/>
      <c r="BZ50" s="268"/>
      <c r="CA50" s="267"/>
      <c r="CB50" s="269"/>
    </row>
    <row r="51" spans="1:80" ht="12.75" customHeight="1" x14ac:dyDescent="0.2">
      <c r="A51" s="261">
        <v>313036</v>
      </c>
      <c r="B51" s="262"/>
      <c r="C51" s="263"/>
      <c r="D51" s="264" t="s">
        <v>574</v>
      </c>
      <c r="E51" s="265"/>
      <c r="F51" s="265"/>
      <c r="G51" s="265"/>
      <c r="H51" s="265"/>
      <c r="I51" s="265"/>
      <c r="J51" s="265"/>
      <c r="K51" s="265"/>
      <c r="L51" s="265"/>
      <c r="M51" s="265"/>
      <c r="N51" s="289"/>
      <c r="O51" s="266">
        <v>750</v>
      </c>
      <c r="P51" s="267"/>
      <c r="Q51" s="267"/>
      <c r="R51" s="268"/>
      <c r="S51" s="267"/>
      <c r="T51" s="269"/>
      <c r="U51" s="261">
        <v>313085</v>
      </c>
      <c r="V51" s="262"/>
      <c r="W51" s="263"/>
      <c r="X51" s="264" t="s">
        <v>575</v>
      </c>
      <c r="Y51" s="265"/>
      <c r="Z51" s="265"/>
      <c r="AA51" s="265"/>
      <c r="AB51" s="265"/>
      <c r="AC51" s="265"/>
      <c r="AD51" s="265"/>
      <c r="AE51" s="265"/>
      <c r="AF51" s="265"/>
      <c r="AG51" s="265"/>
      <c r="AH51" s="289"/>
      <c r="AI51" s="266">
        <v>500</v>
      </c>
      <c r="AJ51" s="267"/>
      <c r="AK51" s="267"/>
      <c r="AL51" s="268"/>
      <c r="AM51" s="267"/>
      <c r="AN51" s="269"/>
      <c r="AO51" s="261">
        <v>314031</v>
      </c>
      <c r="AP51" s="262"/>
      <c r="AQ51" s="263"/>
      <c r="AR51" s="264" t="s">
        <v>568</v>
      </c>
      <c r="AS51" s="265"/>
      <c r="AT51" s="265"/>
      <c r="AU51" s="265"/>
      <c r="AV51" s="265"/>
      <c r="AW51" s="265"/>
      <c r="AX51" s="265"/>
      <c r="AY51" s="265"/>
      <c r="AZ51" s="265"/>
      <c r="BA51" s="265"/>
      <c r="BB51" s="289"/>
      <c r="BC51" s="266">
        <v>670</v>
      </c>
      <c r="BD51" s="267"/>
      <c r="BE51" s="267"/>
      <c r="BF51" s="268"/>
      <c r="BG51" s="267"/>
      <c r="BH51" s="269"/>
      <c r="BI51" s="341" t="s">
        <v>573</v>
      </c>
      <c r="BJ51" s="342"/>
      <c r="BK51" s="342"/>
      <c r="BL51" s="342"/>
      <c r="BM51" s="342"/>
      <c r="BN51" s="342"/>
      <c r="BO51" s="342"/>
      <c r="BP51" s="342"/>
      <c r="BQ51" s="342"/>
      <c r="BR51" s="342"/>
      <c r="BS51" s="342"/>
      <c r="BT51" s="342"/>
      <c r="BU51" s="342"/>
      <c r="BV51" s="343"/>
      <c r="BW51" s="344">
        <f>SUM(BW42:BW50)</f>
        <v>4870</v>
      </c>
      <c r="BX51" s="345"/>
      <c r="BY51" s="346"/>
      <c r="BZ51" s="347" t="str">
        <f>IF(COUNTA(BZ42:BZ50)=0,"",SUMIF(BZ42:BZ50,"●",BW42:BW50)+SUM(BZ42:BZ50))</f>
        <v/>
      </c>
      <c r="CA51" s="345"/>
      <c r="CB51" s="346"/>
    </row>
    <row r="52" spans="1:80" ht="12.75" customHeight="1" x14ac:dyDescent="0.2">
      <c r="A52" s="341" t="s">
        <v>578</v>
      </c>
      <c r="B52" s="342"/>
      <c r="C52" s="342"/>
      <c r="D52" s="342"/>
      <c r="E52" s="342"/>
      <c r="F52" s="342"/>
      <c r="G52" s="342"/>
      <c r="H52" s="342"/>
      <c r="I52" s="342"/>
      <c r="J52" s="342"/>
      <c r="K52" s="342"/>
      <c r="L52" s="342"/>
      <c r="M52" s="342"/>
      <c r="N52" s="343"/>
      <c r="O52" s="344">
        <f>SUM(O42:Q51)</f>
        <v>5470</v>
      </c>
      <c r="P52" s="345"/>
      <c r="Q52" s="346"/>
      <c r="R52" s="347" t="str">
        <f>IF(COUNTA(R42:R51)=0,"",SUMIF(R42:R51,"●",O42:O51)+SUM(R42:R51))</f>
        <v/>
      </c>
      <c r="S52" s="345"/>
      <c r="T52" s="346"/>
      <c r="U52" s="261">
        <v>313086</v>
      </c>
      <c r="V52" s="262"/>
      <c r="W52" s="263"/>
      <c r="X52" s="264" t="s">
        <v>579</v>
      </c>
      <c r="Y52" s="265"/>
      <c r="Z52" s="265"/>
      <c r="AA52" s="265"/>
      <c r="AB52" s="265"/>
      <c r="AC52" s="265"/>
      <c r="AD52" s="265"/>
      <c r="AE52" s="265"/>
      <c r="AF52" s="265"/>
      <c r="AG52" s="265"/>
      <c r="AH52" s="289"/>
      <c r="AI52" s="266">
        <v>700</v>
      </c>
      <c r="AJ52" s="267"/>
      <c r="AK52" s="267"/>
      <c r="AL52" s="268"/>
      <c r="AM52" s="267"/>
      <c r="AN52" s="269"/>
      <c r="AO52" s="261">
        <v>314032</v>
      </c>
      <c r="AP52" s="262"/>
      <c r="AQ52" s="263"/>
      <c r="AR52" s="264" t="s">
        <v>572</v>
      </c>
      <c r="AS52" s="265"/>
      <c r="AT52" s="265"/>
      <c r="AU52" s="265"/>
      <c r="AV52" s="265"/>
      <c r="AW52" s="265"/>
      <c r="AX52" s="265"/>
      <c r="AY52" s="265"/>
      <c r="AZ52" s="265"/>
      <c r="BA52" s="265"/>
      <c r="BB52" s="289"/>
      <c r="BC52" s="266">
        <v>650</v>
      </c>
      <c r="BD52" s="267"/>
      <c r="BE52" s="267"/>
      <c r="BF52" s="268"/>
      <c r="BG52" s="267"/>
      <c r="BH52" s="269"/>
      <c r="BI52" s="295">
        <v>314085</v>
      </c>
      <c r="BJ52" s="262"/>
      <c r="BK52" s="263"/>
      <c r="BL52" s="264" t="s">
        <v>577</v>
      </c>
      <c r="BM52" s="265"/>
      <c r="BN52" s="265"/>
      <c r="BO52" s="265"/>
      <c r="BP52" s="265"/>
      <c r="BQ52" s="265"/>
      <c r="BR52" s="265"/>
      <c r="BS52" s="265"/>
      <c r="BT52" s="265"/>
      <c r="BU52" s="265"/>
      <c r="BV52" s="289"/>
      <c r="BW52" s="266">
        <v>535</v>
      </c>
      <c r="BX52" s="267"/>
      <c r="BY52" s="267"/>
      <c r="BZ52" s="268"/>
      <c r="CA52" s="267"/>
      <c r="CB52" s="269"/>
    </row>
    <row r="53" spans="1:80" ht="12.75" customHeight="1" x14ac:dyDescent="0.2">
      <c r="A53" s="261">
        <v>313037</v>
      </c>
      <c r="B53" s="262"/>
      <c r="C53" s="263"/>
      <c r="D53" s="264" t="s">
        <v>582</v>
      </c>
      <c r="E53" s="265"/>
      <c r="F53" s="265"/>
      <c r="G53" s="265"/>
      <c r="H53" s="265"/>
      <c r="I53" s="265"/>
      <c r="J53" s="265"/>
      <c r="K53" s="265"/>
      <c r="L53" s="265"/>
      <c r="M53" s="265"/>
      <c r="N53" s="289"/>
      <c r="O53" s="266">
        <v>750</v>
      </c>
      <c r="P53" s="267"/>
      <c r="Q53" s="267"/>
      <c r="R53" s="268"/>
      <c r="S53" s="267"/>
      <c r="T53" s="269"/>
      <c r="U53" s="261">
        <v>313087</v>
      </c>
      <c r="V53" s="262"/>
      <c r="W53" s="263"/>
      <c r="X53" s="264" t="s">
        <v>583</v>
      </c>
      <c r="Y53" s="265"/>
      <c r="Z53" s="265"/>
      <c r="AA53" s="265"/>
      <c r="AB53" s="265"/>
      <c r="AC53" s="265"/>
      <c r="AD53" s="265"/>
      <c r="AE53" s="265"/>
      <c r="AF53" s="265"/>
      <c r="AG53" s="265"/>
      <c r="AH53" s="289"/>
      <c r="AI53" s="266">
        <v>400</v>
      </c>
      <c r="AJ53" s="267"/>
      <c r="AK53" s="267"/>
      <c r="AL53" s="268"/>
      <c r="AM53" s="267"/>
      <c r="AN53" s="269"/>
      <c r="AO53" s="261">
        <v>314033</v>
      </c>
      <c r="AP53" s="262"/>
      <c r="AQ53" s="263"/>
      <c r="AR53" s="264" t="s">
        <v>576</v>
      </c>
      <c r="AS53" s="265"/>
      <c r="AT53" s="265"/>
      <c r="AU53" s="265"/>
      <c r="AV53" s="265"/>
      <c r="AW53" s="265"/>
      <c r="AX53" s="265"/>
      <c r="AY53" s="265"/>
      <c r="AZ53" s="265"/>
      <c r="BA53" s="265"/>
      <c r="BB53" s="289"/>
      <c r="BC53" s="266">
        <v>300</v>
      </c>
      <c r="BD53" s="267"/>
      <c r="BE53" s="267"/>
      <c r="BF53" s="268"/>
      <c r="BG53" s="267"/>
      <c r="BH53" s="269"/>
      <c r="BI53" s="295">
        <v>314086</v>
      </c>
      <c r="BJ53" s="262"/>
      <c r="BK53" s="263"/>
      <c r="BL53" s="264" t="s">
        <v>581</v>
      </c>
      <c r="BM53" s="265"/>
      <c r="BN53" s="265"/>
      <c r="BO53" s="265"/>
      <c r="BP53" s="265"/>
      <c r="BQ53" s="265"/>
      <c r="BR53" s="265"/>
      <c r="BS53" s="265"/>
      <c r="BT53" s="265"/>
      <c r="BU53" s="265"/>
      <c r="BV53" s="289"/>
      <c r="BW53" s="266">
        <v>300</v>
      </c>
      <c r="BX53" s="267"/>
      <c r="BY53" s="267"/>
      <c r="BZ53" s="268"/>
      <c r="CA53" s="267"/>
      <c r="CB53" s="269"/>
    </row>
    <row r="54" spans="1:80" ht="12.75" customHeight="1" x14ac:dyDescent="0.2">
      <c r="A54" s="261">
        <v>313038</v>
      </c>
      <c r="B54" s="262"/>
      <c r="C54" s="263"/>
      <c r="D54" s="264" t="s">
        <v>586</v>
      </c>
      <c r="E54" s="265"/>
      <c r="F54" s="265"/>
      <c r="G54" s="265"/>
      <c r="H54" s="265"/>
      <c r="I54" s="265"/>
      <c r="J54" s="265"/>
      <c r="K54" s="265"/>
      <c r="L54" s="265"/>
      <c r="M54" s="265"/>
      <c r="N54" s="289"/>
      <c r="O54" s="266">
        <v>500</v>
      </c>
      <c r="P54" s="267"/>
      <c r="Q54" s="267"/>
      <c r="R54" s="268"/>
      <c r="S54" s="267"/>
      <c r="T54" s="269"/>
      <c r="U54" s="261">
        <v>313088</v>
      </c>
      <c r="V54" s="262"/>
      <c r="W54" s="263"/>
      <c r="X54" s="264" t="s">
        <v>587</v>
      </c>
      <c r="Y54" s="265"/>
      <c r="Z54" s="265"/>
      <c r="AA54" s="265"/>
      <c r="AB54" s="265"/>
      <c r="AC54" s="265"/>
      <c r="AD54" s="265"/>
      <c r="AE54" s="265"/>
      <c r="AF54" s="265"/>
      <c r="AG54" s="265"/>
      <c r="AH54" s="289"/>
      <c r="AI54" s="266">
        <v>500</v>
      </c>
      <c r="AJ54" s="267"/>
      <c r="AK54" s="267"/>
      <c r="AL54" s="268"/>
      <c r="AM54" s="267"/>
      <c r="AN54" s="269"/>
      <c r="AO54" s="261">
        <v>314034</v>
      </c>
      <c r="AP54" s="262"/>
      <c r="AQ54" s="263"/>
      <c r="AR54" s="264" t="s">
        <v>580</v>
      </c>
      <c r="AS54" s="265"/>
      <c r="AT54" s="265"/>
      <c r="AU54" s="265"/>
      <c r="AV54" s="265"/>
      <c r="AW54" s="265"/>
      <c r="AX54" s="265"/>
      <c r="AY54" s="265"/>
      <c r="AZ54" s="265"/>
      <c r="BA54" s="265"/>
      <c r="BB54" s="289"/>
      <c r="BC54" s="266">
        <v>330</v>
      </c>
      <c r="BD54" s="267"/>
      <c r="BE54" s="267"/>
      <c r="BF54" s="268"/>
      <c r="BG54" s="267"/>
      <c r="BH54" s="269"/>
      <c r="BI54" s="295">
        <v>314087</v>
      </c>
      <c r="BJ54" s="262"/>
      <c r="BK54" s="263"/>
      <c r="BL54" s="264" t="s">
        <v>585</v>
      </c>
      <c r="BM54" s="265"/>
      <c r="BN54" s="265"/>
      <c r="BO54" s="265"/>
      <c r="BP54" s="265"/>
      <c r="BQ54" s="265"/>
      <c r="BR54" s="265"/>
      <c r="BS54" s="265"/>
      <c r="BT54" s="265"/>
      <c r="BU54" s="265"/>
      <c r="BV54" s="289"/>
      <c r="BW54" s="266">
        <v>450</v>
      </c>
      <c r="BX54" s="267"/>
      <c r="BY54" s="267"/>
      <c r="BZ54" s="268"/>
      <c r="CA54" s="267"/>
      <c r="CB54" s="269"/>
    </row>
    <row r="55" spans="1:80" ht="12.75" customHeight="1" x14ac:dyDescent="0.2">
      <c r="A55" s="261">
        <v>313039</v>
      </c>
      <c r="B55" s="262"/>
      <c r="C55" s="263"/>
      <c r="D55" s="264" t="s">
        <v>590</v>
      </c>
      <c r="E55" s="265"/>
      <c r="F55" s="265"/>
      <c r="G55" s="265"/>
      <c r="H55" s="265"/>
      <c r="I55" s="265"/>
      <c r="J55" s="265"/>
      <c r="K55" s="265"/>
      <c r="L55" s="265"/>
      <c r="M55" s="265"/>
      <c r="N55" s="289"/>
      <c r="O55" s="266">
        <v>300</v>
      </c>
      <c r="P55" s="267"/>
      <c r="Q55" s="267"/>
      <c r="R55" s="268"/>
      <c r="S55" s="267"/>
      <c r="T55" s="269"/>
      <c r="U55" s="394" t="s">
        <v>591</v>
      </c>
      <c r="V55" s="342"/>
      <c r="W55" s="342"/>
      <c r="X55" s="342"/>
      <c r="Y55" s="342"/>
      <c r="Z55" s="342"/>
      <c r="AA55" s="342"/>
      <c r="AB55" s="342"/>
      <c r="AC55" s="342"/>
      <c r="AD55" s="342"/>
      <c r="AE55" s="342"/>
      <c r="AF55" s="342"/>
      <c r="AG55" s="342"/>
      <c r="AH55" s="343"/>
      <c r="AI55" s="344">
        <f>SUM(AI47:AK54)</f>
        <v>3910</v>
      </c>
      <c r="AJ55" s="345"/>
      <c r="AK55" s="346"/>
      <c r="AL55" s="347" t="str">
        <f>IF(COUNTA(AL47:AL54)=0,"",SUMIF(AL47:AL54,"●",AI47:AI54)+SUM(AL47:AL54))</f>
        <v/>
      </c>
      <c r="AM55" s="345"/>
      <c r="AN55" s="346"/>
      <c r="AO55" s="261">
        <v>314035</v>
      </c>
      <c r="AP55" s="262"/>
      <c r="AQ55" s="263"/>
      <c r="AR55" s="264" t="s">
        <v>584</v>
      </c>
      <c r="AS55" s="265"/>
      <c r="AT55" s="265"/>
      <c r="AU55" s="265"/>
      <c r="AV55" s="265"/>
      <c r="AW55" s="265"/>
      <c r="AX55" s="265"/>
      <c r="AY55" s="265"/>
      <c r="AZ55" s="265"/>
      <c r="BA55" s="265"/>
      <c r="BB55" s="289"/>
      <c r="BC55" s="266">
        <v>300</v>
      </c>
      <c r="BD55" s="267"/>
      <c r="BE55" s="267"/>
      <c r="BF55" s="268"/>
      <c r="BG55" s="267"/>
      <c r="BH55" s="269"/>
      <c r="BI55" s="295">
        <v>314088</v>
      </c>
      <c r="BJ55" s="262"/>
      <c r="BK55" s="263"/>
      <c r="BL55" s="264" t="s">
        <v>589</v>
      </c>
      <c r="BM55" s="265"/>
      <c r="BN55" s="265"/>
      <c r="BO55" s="265"/>
      <c r="BP55" s="265"/>
      <c r="BQ55" s="265"/>
      <c r="BR55" s="265"/>
      <c r="BS55" s="265"/>
      <c r="BT55" s="265"/>
      <c r="BU55" s="265"/>
      <c r="BV55" s="289"/>
      <c r="BW55" s="266">
        <v>500</v>
      </c>
      <c r="BX55" s="267"/>
      <c r="BY55" s="267"/>
      <c r="BZ55" s="268"/>
      <c r="CA55" s="267"/>
      <c r="CB55" s="269"/>
    </row>
    <row r="56" spans="1:80" ht="12.75" customHeight="1" x14ac:dyDescent="0.2">
      <c r="A56" s="261">
        <v>313040</v>
      </c>
      <c r="B56" s="262"/>
      <c r="C56" s="263"/>
      <c r="D56" s="264" t="s">
        <v>594</v>
      </c>
      <c r="E56" s="265"/>
      <c r="F56" s="265"/>
      <c r="G56" s="265"/>
      <c r="H56" s="265"/>
      <c r="I56" s="265"/>
      <c r="J56" s="265"/>
      <c r="K56" s="265"/>
      <c r="L56" s="265"/>
      <c r="M56" s="265"/>
      <c r="N56" s="289"/>
      <c r="O56" s="266">
        <v>250</v>
      </c>
      <c r="P56" s="267"/>
      <c r="Q56" s="267"/>
      <c r="R56" s="268"/>
      <c r="S56" s="267"/>
      <c r="T56" s="269"/>
      <c r="U56" s="370">
        <v>313089</v>
      </c>
      <c r="V56" s="371"/>
      <c r="W56" s="372"/>
      <c r="X56" s="387" t="s">
        <v>595</v>
      </c>
      <c r="Y56" s="388"/>
      <c r="Z56" s="388"/>
      <c r="AA56" s="388"/>
      <c r="AB56" s="388"/>
      <c r="AC56" s="388"/>
      <c r="AD56" s="388"/>
      <c r="AE56" s="388"/>
      <c r="AF56" s="388"/>
      <c r="AG56" s="388"/>
      <c r="AH56" s="389"/>
      <c r="AI56" s="390">
        <v>350</v>
      </c>
      <c r="AJ56" s="391"/>
      <c r="AK56" s="391"/>
      <c r="AL56" s="392"/>
      <c r="AM56" s="391"/>
      <c r="AN56" s="393"/>
      <c r="AO56" s="261">
        <v>314036</v>
      </c>
      <c r="AP56" s="262"/>
      <c r="AQ56" s="263"/>
      <c r="AR56" s="264" t="s">
        <v>588</v>
      </c>
      <c r="AS56" s="265"/>
      <c r="AT56" s="265"/>
      <c r="AU56" s="265"/>
      <c r="AV56" s="265"/>
      <c r="AW56" s="265"/>
      <c r="AX56" s="265"/>
      <c r="AY56" s="265"/>
      <c r="AZ56" s="265"/>
      <c r="BA56" s="265"/>
      <c r="BB56" s="289"/>
      <c r="BC56" s="266">
        <v>950</v>
      </c>
      <c r="BD56" s="267"/>
      <c r="BE56" s="267"/>
      <c r="BF56" s="268"/>
      <c r="BG56" s="267"/>
      <c r="BH56" s="269"/>
      <c r="BI56" s="295">
        <v>314089</v>
      </c>
      <c r="BJ56" s="262"/>
      <c r="BK56" s="263"/>
      <c r="BL56" s="264" t="s">
        <v>593</v>
      </c>
      <c r="BM56" s="265"/>
      <c r="BN56" s="265"/>
      <c r="BO56" s="265"/>
      <c r="BP56" s="265"/>
      <c r="BQ56" s="265"/>
      <c r="BR56" s="265"/>
      <c r="BS56" s="265"/>
      <c r="BT56" s="265"/>
      <c r="BU56" s="265"/>
      <c r="BV56" s="289"/>
      <c r="BW56" s="266">
        <v>300</v>
      </c>
      <c r="BX56" s="267"/>
      <c r="BY56" s="267"/>
      <c r="BZ56" s="268"/>
      <c r="CA56" s="267"/>
      <c r="CB56" s="269"/>
    </row>
    <row r="57" spans="1:80" ht="12.75" customHeight="1" x14ac:dyDescent="0.2">
      <c r="A57" s="261">
        <v>313041</v>
      </c>
      <c r="B57" s="262"/>
      <c r="C57" s="263"/>
      <c r="D57" s="264" t="s">
        <v>598</v>
      </c>
      <c r="E57" s="265"/>
      <c r="F57" s="265"/>
      <c r="G57" s="265"/>
      <c r="H57" s="265"/>
      <c r="I57" s="265"/>
      <c r="J57" s="265"/>
      <c r="K57" s="265"/>
      <c r="L57" s="265"/>
      <c r="M57" s="265"/>
      <c r="N57" s="289"/>
      <c r="O57" s="266">
        <v>230</v>
      </c>
      <c r="P57" s="267"/>
      <c r="Q57" s="267"/>
      <c r="R57" s="268"/>
      <c r="S57" s="267"/>
      <c r="T57" s="269"/>
      <c r="U57" s="370">
        <v>313090</v>
      </c>
      <c r="V57" s="371"/>
      <c r="W57" s="372"/>
      <c r="X57" s="264" t="s">
        <v>599</v>
      </c>
      <c r="Y57" s="265"/>
      <c r="Z57" s="265"/>
      <c r="AA57" s="265"/>
      <c r="AB57" s="265"/>
      <c r="AC57" s="265"/>
      <c r="AD57" s="265"/>
      <c r="AE57" s="265"/>
      <c r="AF57" s="265"/>
      <c r="AG57" s="265"/>
      <c r="AH57" s="289"/>
      <c r="AI57" s="266">
        <v>450</v>
      </c>
      <c r="AJ57" s="267"/>
      <c r="AK57" s="267"/>
      <c r="AL57" s="268"/>
      <c r="AM57" s="267"/>
      <c r="AN57" s="269"/>
      <c r="AO57" s="341" t="s">
        <v>592</v>
      </c>
      <c r="AP57" s="342"/>
      <c r="AQ57" s="342"/>
      <c r="AR57" s="342"/>
      <c r="AS57" s="342"/>
      <c r="AT57" s="342"/>
      <c r="AU57" s="342"/>
      <c r="AV57" s="342"/>
      <c r="AW57" s="342"/>
      <c r="AX57" s="342"/>
      <c r="AY57" s="342"/>
      <c r="AZ57" s="342"/>
      <c r="BA57" s="342"/>
      <c r="BB57" s="343"/>
      <c r="BC57" s="344">
        <f>SUM(BC43:BC56)</f>
        <v>6115</v>
      </c>
      <c r="BD57" s="345"/>
      <c r="BE57" s="346"/>
      <c r="BF57" s="347" t="str">
        <f>IF(COUNTA(BF43:BF56)=0,"",SUMIF(BF43:BF56,"●",BC43:BC56)+SUM(BF43:BF56))</f>
        <v/>
      </c>
      <c r="BG57" s="345"/>
      <c r="BH57" s="346"/>
      <c r="BI57" s="295">
        <v>314090</v>
      </c>
      <c r="BJ57" s="262"/>
      <c r="BK57" s="263"/>
      <c r="BL57" s="264" t="s">
        <v>597</v>
      </c>
      <c r="BM57" s="265"/>
      <c r="BN57" s="265"/>
      <c r="BO57" s="265"/>
      <c r="BP57" s="265"/>
      <c r="BQ57" s="265"/>
      <c r="BR57" s="265"/>
      <c r="BS57" s="265"/>
      <c r="BT57" s="265"/>
      <c r="BU57" s="265"/>
      <c r="BV57" s="289"/>
      <c r="BW57" s="266">
        <v>500</v>
      </c>
      <c r="BX57" s="267"/>
      <c r="BY57" s="267"/>
      <c r="BZ57" s="268"/>
      <c r="CA57" s="267"/>
      <c r="CB57" s="269"/>
    </row>
    <row r="58" spans="1:80" ht="12.75" customHeight="1" x14ac:dyDescent="0.2">
      <c r="A58" s="261">
        <v>313042</v>
      </c>
      <c r="B58" s="262"/>
      <c r="C58" s="263"/>
      <c r="D58" s="264" t="s">
        <v>602</v>
      </c>
      <c r="E58" s="265"/>
      <c r="F58" s="265"/>
      <c r="G58" s="265"/>
      <c r="H58" s="265"/>
      <c r="I58" s="265"/>
      <c r="J58" s="265"/>
      <c r="K58" s="265"/>
      <c r="L58" s="265"/>
      <c r="M58" s="265"/>
      <c r="N58" s="289"/>
      <c r="O58" s="266">
        <v>550</v>
      </c>
      <c r="P58" s="267"/>
      <c r="Q58" s="267"/>
      <c r="R58" s="268"/>
      <c r="S58" s="267"/>
      <c r="T58" s="269"/>
      <c r="U58" s="370">
        <v>313091</v>
      </c>
      <c r="V58" s="371"/>
      <c r="W58" s="372"/>
      <c r="X58" s="264" t="s">
        <v>603</v>
      </c>
      <c r="Y58" s="265"/>
      <c r="Z58" s="265"/>
      <c r="AA58" s="265"/>
      <c r="AB58" s="265"/>
      <c r="AC58" s="265"/>
      <c r="AD58" s="265"/>
      <c r="AE58" s="265"/>
      <c r="AF58" s="265"/>
      <c r="AG58" s="265"/>
      <c r="AH58" s="289"/>
      <c r="AI58" s="266">
        <v>500</v>
      </c>
      <c r="AJ58" s="267"/>
      <c r="AK58" s="267"/>
      <c r="AL58" s="268"/>
      <c r="AM58" s="267"/>
      <c r="AN58" s="269"/>
      <c r="AO58" s="261">
        <v>314037</v>
      </c>
      <c r="AP58" s="262"/>
      <c r="AQ58" s="263"/>
      <c r="AR58" s="264" t="s">
        <v>596</v>
      </c>
      <c r="AS58" s="265"/>
      <c r="AT58" s="265"/>
      <c r="AU58" s="265"/>
      <c r="AV58" s="265"/>
      <c r="AW58" s="265"/>
      <c r="AX58" s="265"/>
      <c r="AY58" s="265"/>
      <c r="AZ58" s="265"/>
      <c r="BA58" s="265"/>
      <c r="BB58" s="289"/>
      <c r="BC58" s="266">
        <v>2220</v>
      </c>
      <c r="BD58" s="267"/>
      <c r="BE58" s="267"/>
      <c r="BF58" s="268"/>
      <c r="BG58" s="267"/>
      <c r="BH58" s="269"/>
      <c r="BI58" s="295">
        <v>314102</v>
      </c>
      <c r="BJ58" s="262"/>
      <c r="BK58" s="263"/>
      <c r="BL58" s="264" t="s">
        <v>1135</v>
      </c>
      <c r="BM58" s="265"/>
      <c r="BN58" s="265"/>
      <c r="BO58" s="265"/>
      <c r="BP58" s="265"/>
      <c r="BQ58" s="265"/>
      <c r="BR58" s="265"/>
      <c r="BS58" s="265"/>
      <c r="BT58" s="265"/>
      <c r="BU58" s="265"/>
      <c r="BV58" s="289"/>
      <c r="BW58" s="553">
        <v>400</v>
      </c>
      <c r="BX58" s="554"/>
      <c r="BY58" s="554"/>
      <c r="BZ58" s="555"/>
      <c r="CA58" s="556"/>
      <c r="CB58" s="557"/>
    </row>
    <row r="59" spans="1:80" ht="12.75" customHeight="1" x14ac:dyDescent="0.2">
      <c r="A59" s="261">
        <v>313043</v>
      </c>
      <c r="B59" s="262"/>
      <c r="C59" s="263"/>
      <c r="D59" s="264" t="s">
        <v>606</v>
      </c>
      <c r="E59" s="265"/>
      <c r="F59" s="265"/>
      <c r="G59" s="265"/>
      <c r="H59" s="265"/>
      <c r="I59" s="265"/>
      <c r="J59" s="265"/>
      <c r="K59" s="265"/>
      <c r="L59" s="265"/>
      <c r="M59" s="265"/>
      <c r="N59" s="289"/>
      <c r="O59" s="266">
        <v>720</v>
      </c>
      <c r="P59" s="267"/>
      <c r="Q59" s="267"/>
      <c r="R59" s="268"/>
      <c r="S59" s="267"/>
      <c r="T59" s="269"/>
      <c r="U59" s="370">
        <v>313092</v>
      </c>
      <c r="V59" s="371"/>
      <c r="W59" s="372"/>
      <c r="X59" s="264" t="s">
        <v>607</v>
      </c>
      <c r="Y59" s="265"/>
      <c r="Z59" s="265"/>
      <c r="AA59" s="265"/>
      <c r="AB59" s="265"/>
      <c r="AC59" s="265"/>
      <c r="AD59" s="265"/>
      <c r="AE59" s="265"/>
      <c r="AF59" s="265"/>
      <c r="AG59" s="265"/>
      <c r="AH59" s="289"/>
      <c r="AI59" s="266">
        <v>150</v>
      </c>
      <c r="AJ59" s="267"/>
      <c r="AK59" s="267"/>
      <c r="AL59" s="268"/>
      <c r="AM59" s="267"/>
      <c r="AN59" s="269"/>
      <c r="AO59" s="261">
        <v>314038</v>
      </c>
      <c r="AP59" s="262"/>
      <c r="AQ59" s="263"/>
      <c r="AR59" s="264" t="s">
        <v>600</v>
      </c>
      <c r="AS59" s="265"/>
      <c r="AT59" s="265"/>
      <c r="AU59" s="265"/>
      <c r="AV59" s="265"/>
      <c r="AW59" s="265"/>
      <c r="AX59" s="265"/>
      <c r="AY59" s="265"/>
      <c r="AZ59" s="265"/>
      <c r="BA59" s="265"/>
      <c r="BB59" s="289"/>
      <c r="BC59" s="266">
        <v>1350</v>
      </c>
      <c r="BD59" s="267"/>
      <c r="BE59" s="267"/>
      <c r="BF59" s="268"/>
      <c r="BG59" s="267"/>
      <c r="BH59" s="269"/>
      <c r="BI59" s="295">
        <v>314091</v>
      </c>
      <c r="BJ59" s="262"/>
      <c r="BK59" s="263"/>
      <c r="BL59" s="264" t="s">
        <v>601</v>
      </c>
      <c r="BM59" s="265"/>
      <c r="BN59" s="265"/>
      <c r="BO59" s="265"/>
      <c r="BP59" s="265"/>
      <c r="BQ59" s="265"/>
      <c r="BR59" s="265"/>
      <c r="BS59" s="265"/>
      <c r="BT59" s="265"/>
      <c r="BU59" s="265"/>
      <c r="BV59" s="289"/>
      <c r="BW59" s="266">
        <v>370</v>
      </c>
      <c r="BX59" s="267"/>
      <c r="BY59" s="267"/>
      <c r="BZ59" s="268"/>
      <c r="CA59" s="267"/>
      <c r="CB59" s="269"/>
    </row>
    <row r="60" spans="1:80" ht="12.75" customHeight="1" x14ac:dyDescent="0.2">
      <c r="A60" s="261">
        <v>313044</v>
      </c>
      <c r="B60" s="262"/>
      <c r="C60" s="263"/>
      <c r="D60" s="264" t="s">
        <v>610</v>
      </c>
      <c r="E60" s="265"/>
      <c r="F60" s="265"/>
      <c r="G60" s="265"/>
      <c r="H60" s="265"/>
      <c r="I60" s="265"/>
      <c r="J60" s="265"/>
      <c r="K60" s="265"/>
      <c r="L60" s="265"/>
      <c r="M60" s="265"/>
      <c r="N60" s="289"/>
      <c r="O60" s="266">
        <v>550</v>
      </c>
      <c r="P60" s="267"/>
      <c r="Q60" s="267"/>
      <c r="R60" s="268"/>
      <c r="S60" s="267"/>
      <c r="T60" s="269"/>
      <c r="U60" s="370">
        <v>313093</v>
      </c>
      <c r="V60" s="371"/>
      <c r="W60" s="372"/>
      <c r="X60" s="264" t="s">
        <v>611</v>
      </c>
      <c r="Y60" s="265"/>
      <c r="Z60" s="265"/>
      <c r="AA60" s="265"/>
      <c r="AB60" s="265"/>
      <c r="AC60" s="265"/>
      <c r="AD60" s="265"/>
      <c r="AE60" s="265"/>
      <c r="AF60" s="265"/>
      <c r="AG60" s="265"/>
      <c r="AH60" s="289"/>
      <c r="AI60" s="266">
        <v>500</v>
      </c>
      <c r="AJ60" s="267"/>
      <c r="AK60" s="267"/>
      <c r="AL60" s="268"/>
      <c r="AM60" s="267"/>
      <c r="AN60" s="269"/>
      <c r="AO60" s="261">
        <v>314039</v>
      </c>
      <c r="AP60" s="262"/>
      <c r="AQ60" s="263"/>
      <c r="AR60" s="264" t="s">
        <v>604</v>
      </c>
      <c r="AS60" s="265"/>
      <c r="AT60" s="265"/>
      <c r="AU60" s="265"/>
      <c r="AV60" s="265"/>
      <c r="AW60" s="265"/>
      <c r="AX60" s="265"/>
      <c r="AY60" s="265"/>
      <c r="AZ60" s="265"/>
      <c r="BA60" s="265"/>
      <c r="BB60" s="289"/>
      <c r="BC60" s="266">
        <v>650</v>
      </c>
      <c r="BD60" s="267"/>
      <c r="BE60" s="267"/>
      <c r="BF60" s="268"/>
      <c r="BG60" s="267"/>
      <c r="BH60" s="269"/>
      <c r="BI60" s="295">
        <v>314092</v>
      </c>
      <c r="BJ60" s="262"/>
      <c r="BK60" s="263"/>
      <c r="BL60" s="351" t="s">
        <v>605</v>
      </c>
      <c r="BM60" s="352"/>
      <c r="BN60" s="352"/>
      <c r="BO60" s="352"/>
      <c r="BP60" s="352"/>
      <c r="BQ60" s="352"/>
      <c r="BR60" s="352"/>
      <c r="BS60" s="352"/>
      <c r="BT60" s="352"/>
      <c r="BU60" s="352"/>
      <c r="BV60" s="353"/>
      <c r="BW60" s="359">
        <v>400</v>
      </c>
      <c r="BX60" s="360"/>
      <c r="BY60" s="360"/>
      <c r="BZ60" s="268"/>
      <c r="CA60" s="267"/>
      <c r="CB60" s="269"/>
    </row>
    <row r="61" spans="1:80" ht="12.75" customHeight="1" x14ac:dyDescent="0.2">
      <c r="A61" s="261">
        <v>313045</v>
      </c>
      <c r="B61" s="262"/>
      <c r="C61" s="263"/>
      <c r="D61" s="264" t="s">
        <v>614</v>
      </c>
      <c r="E61" s="265"/>
      <c r="F61" s="265"/>
      <c r="G61" s="265"/>
      <c r="H61" s="265"/>
      <c r="I61" s="265"/>
      <c r="J61" s="265"/>
      <c r="K61" s="265"/>
      <c r="L61" s="265"/>
      <c r="M61" s="265"/>
      <c r="N61" s="289"/>
      <c r="O61" s="266">
        <v>730</v>
      </c>
      <c r="P61" s="267"/>
      <c r="Q61" s="267"/>
      <c r="R61" s="268"/>
      <c r="S61" s="267"/>
      <c r="T61" s="269"/>
      <c r="U61" s="370">
        <v>313094</v>
      </c>
      <c r="V61" s="371"/>
      <c r="W61" s="372"/>
      <c r="X61" s="264" t="s">
        <v>615</v>
      </c>
      <c r="Y61" s="265"/>
      <c r="Z61" s="265"/>
      <c r="AA61" s="265"/>
      <c r="AB61" s="265"/>
      <c r="AC61" s="265"/>
      <c r="AD61" s="265"/>
      <c r="AE61" s="265"/>
      <c r="AF61" s="265"/>
      <c r="AG61" s="265"/>
      <c r="AH61" s="289"/>
      <c r="AI61" s="266">
        <v>280</v>
      </c>
      <c r="AJ61" s="267"/>
      <c r="AK61" s="267"/>
      <c r="AL61" s="268"/>
      <c r="AM61" s="267"/>
      <c r="AN61" s="269"/>
      <c r="AO61" s="261">
        <v>314040</v>
      </c>
      <c r="AP61" s="262"/>
      <c r="AQ61" s="263"/>
      <c r="AR61" s="264" t="s">
        <v>608</v>
      </c>
      <c r="AS61" s="265"/>
      <c r="AT61" s="265"/>
      <c r="AU61" s="265"/>
      <c r="AV61" s="265"/>
      <c r="AW61" s="265"/>
      <c r="AX61" s="265"/>
      <c r="AY61" s="265"/>
      <c r="AZ61" s="265"/>
      <c r="BA61" s="265"/>
      <c r="BB61" s="289"/>
      <c r="BC61" s="266">
        <v>500</v>
      </c>
      <c r="BD61" s="267"/>
      <c r="BE61" s="267"/>
      <c r="BF61" s="268"/>
      <c r="BG61" s="267"/>
      <c r="BH61" s="269"/>
      <c r="BI61" s="295">
        <v>314093</v>
      </c>
      <c r="BJ61" s="262"/>
      <c r="BK61" s="263"/>
      <c r="BL61" s="264" t="s">
        <v>609</v>
      </c>
      <c r="BM61" s="265"/>
      <c r="BN61" s="265"/>
      <c r="BO61" s="265"/>
      <c r="BP61" s="265"/>
      <c r="BQ61" s="265"/>
      <c r="BR61" s="265"/>
      <c r="BS61" s="265"/>
      <c r="BT61" s="265"/>
      <c r="BU61" s="265"/>
      <c r="BV61" s="289"/>
      <c r="BW61" s="266">
        <v>300</v>
      </c>
      <c r="BX61" s="267"/>
      <c r="BY61" s="267"/>
      <c r="BZ61" s="268"/>
      <c r="CA61" s="267"/>
      <c r="CB61" s="269"/>
    </row>
    <row r="62" spans="1:80" ht="12.75" customHeight="1" x14ac:dyDescent="0.2">
      <c r="A62" s="341" t="s">
        <v>618</v>
      </c>
      <c r="B62" s="342"/>
      <c r="C62" s="342"/>
      <c r="D62" s="342"/>
      <c r="E62" s="342"/>
      <c r="F62" s="342"/>
      <c r="G62" s="342"/>
      <c r="H62" s="342"/>
      <c r="I62" s="342"/>
      <c r="J62" s="342"/>
      <c r="K62" s="342"/>
      <c r="L62" s="342"/>
      <c r="M62" s="342"/>
      <c r="N62" s="343"/>
      <c r="O62" s="344">
        <f>SUM(O53:Q61)</f>
        <v>4580</v>
      </c>
      <c r="P62" s="345"/>
      <c r="Q62" s="346"/>
      <c r="R62" s="347" t="str">
        <f>IF(COUNTA(R53:R61)=0,"",SUMIF(R53:R61,"●",O53:O61)+SUM(R53:R61))</f>
        <v/>
      </c>
      <c r="S62" s="345"/>
      <c r="T62" s="346"/>
      <c r="U62" s="370">
        <v>313095</v>
      </c>
      <c r="V62" s="371"/>
      <c r="W62" s="372"/>
      <c r="X62" s="264" t="s">
        <v>619</v>
      </c>
      <c r="Y62" s="265"/>
      <c r="Z62" s="265"/>
      <c r="AA62" s="265"/>
      <c r="AB62" s="265"/>
      <c r="AC62" s="265"/>
      <c r="AD62" s="265"/>
      <c r="AE62" s="265"/>
      <c r="AF62" s="265"/>
      <c r="AG62" s="265"/>
      <c r="AH62" s="289"/>
      <c r="AI62" s="266">
        <v>200</v>
      </c>
      <c r="AJ62" s="267"/>
      <c r="AK62" s="267"/>
      <c r="AL62" s="268"/>
      <c r="AM62" s="267"/>
      <c r="AN62" s="269"/>
      <c r="AO62" s="261">
        <v>314041</v>
      </c>
      <c r="AP62" s="262"/>
      <c r="AQ62" s="263"/>
      <c r="AR62" s="264" t="s">
        <v>612</v>
      </c>
      <c r="AS62" s="265"/>
      <c r="AT62" s="265"/>
      <c r="AU62" s="265"/>
      <c r="AV62" s="265"/>
      <c r="AW62" s="265"/>
      <c r="AX62" s="265"/>
      <c r="AY62" s="265"/>
      <c r="AZ62" s="265"/>
      <c r="BA62" s="265"/>
      <c r="BB62" s="289"/>
      <c r="BC62" s="266">
        <v>600</v>
      </c>
      <c r="BD62" s="267"/>
      <c r="BE62" s="267"/>
      <c r="BF62" s="268"/>
      <c r="BG62" s="267"/>
      <c r="BH62" s="269"/>
      <c r="BI62" s="295">
        <v>314094</v>
      </c>
      <c r="BJ62" s="262"/>
      <c r="BK62" s="263"/>
      <c r="BL62" s="387" t="s">
        <v>613</v>
      </c>
      <c r="BM62" s="388"/>
      <c r="BN62" s="388"/>
      <c r="BO62" s="388"/>
      <c r="BP62" s="388"/>
      <c r="BQ62" s="388"/>
      <c r="BR62" s="388"/>
      <c r="BS62" s="388"/>
      <c r="BT62" s="388"/>
      <c r="BU62" s="388"/>
      <c r="BV62" s="389"/>
      <c r="BW62" s="390">
        <v>370</v>
      </c>
      <c r="BX62" s="391"/>
      <c r="BY62" s="391"/>
      <c r="BZ62" s="268"/>
      <c r="CA62" s="267"/>
      <c r="CB62" s="269"/>
    </row>
    <row r="63" spans="1:80" ht="12.75" customHeight="1" x14ac:dyDescent="0.2">
      <c r="A63" s="370">
        <v>313046</v>
      </c>
      <c r="B63" s="371"/>
      <c r="C63" s="372"/>
      <c r="D63" s="387" t="s">
        <v>622</v>
      </c>
      <c r="E63" s="388"/>
      <c r="F63" s="388"/>
      <c r="G63" s="388"/>
      <c r="H63" s="388"/>
      <c r="I63" s="388"/>
      <c r="J63" s="388"/>
      <c r="K63" s="388"/>
      <c r="L63" s="388"/>
      <c r="M63" s="388"/>
      <c r="N63" s="389"/>
      <c r="O63" s="390">
        <v>270</v>
      </c>
      <c r="P63" s="391"/>
      <c r="Q63" s="391"/>
      <c r="R63" s="268"/>
      <c r="S63" s="267"/>
      <c r="T63" s="269"/>
      <c r="U63" s="370">
        <v>313096</v>
      </c>
      <c r="V63" s="371"/>
      <c r="W63" s="372"/>
      <c r="X63" s="264" t="s">
        <v>623</v>
      </c>
      <c r="Y63" s="265"/>
      <c r="Z63" s="265"/>
      <c r="AA63" s="265"/>
      <c r="AB63" s="265"/>
      <c r="AC63" s="265"/>
      <c r="AD63" s="265"/>
      <c r="AE63" s="265"/>
      <c r="AF63" s="265"/>
      <c r="AG63" s="265"/>
      <c r="AH63" s="289"/>
      <c r="AI63" s="266">
        <v>350</v>
      </c>
      <c r="AJ63" s="267"/>
      <c r="AK63" s="267"/>
      <c r="AL63" s="268"/>
      <c r="AM63" s="267"/>
      <c r="AN63" s="269"/>
      <c r="AO63" s="261">
        <v>314042</v>
      </c>
      <c r="AP63" s="262"/>
      <c r="AQ63" s="263"/>
      <c r="AR63" s="264" t="s">
        <v>616</v>
      </c>
      <c r="AS63" s="265"/>
      <c r="AT63" s="265"/>
      <c r="AU63" s="265"/>
      <c r="AV63" s="265"/>
      <c r="AW63" s="265"/>
      <c r="AX63" s="265"/>
      <c r="AY63" s="265"/>
      <c r="AZ63" s="265"/>
      <c r="BA63" s="265"/>
      <c r="BB63" s="289"/>
      <c r="BC63" s="266">
        <v>750</v>
      </c>
      <c r="BD63" s="267"/>
      <c r="BE63" s="267"/>
      <c r="BF63" s="268"/>
      <c r="BG63" s="267"/>
      <c r="BH63" s="269"/>
      <c r="BI63" s="295">
        <v>314095</v>
      </c>
      <c r="BJ63" s="262"/>
      <c r="BK63" s="263"/>
      <c r="BL63" s="264" t="s">
        <v>617</v>
      </c>
      <c r="BM63" s="265"/>
      <c r="BN63" s="265"/>
      <c r="BO63" s="265"/>
      <c r="BP63" s="265"/>
      <c r="BQ63" s="265"/>
      <c r="BR63" s="265"/>
      <c r="BS63" s="265"/>
      <c r="BT63" s="265"/>
      <c r="BU63" s="265"/>
      <c r="BV63" s="289"/>
      <c r="BW63" s="266">
        <v>350</v>
      </c>
      <c r="BX63" s="267"/>
      <c r="BY63" s="267"/>
      <c r="BZ63" s="268"/>
      <c r="CA63" s="267"/>
      <c r="CB63" s="269"/>
    </row>
    <row r="64" spans="1:80" ht="12.75" customHeight="1" x14ac:dyDescent="0.2">
      <c r="A64" s="261">
        <v>313047</v>
      </c>
      <c r="B64" s="262"/>
      <c r="C64" s="263"/>
      <c r="D64" s="264" t="s">
        <v>626</v>
      </c>
      <c r="E64" s="265"/>
      <c r="F64" s="265"/>
      <c r="G64" s="265"/>
      <c r="H64" s="265"/>
      <c r="I64" s="265"/>
      <c r="J64" s="265"/>
      <c r="K64" s="265"/>
      <c r="L64" s="265"/>
      <c r="M64" s="265"/>
      <c r="N64" s="289"/>
      <c r="O64" s="266">
        <v>420</v>
      </c>
      <c r="P64" s="267"/>
      <c r="Q64" s="267"/>
      <c r="R64" s="268"/>
      <c r="S64" s="267"/>
      <c r="T64" s="269"/>
      <c r="U64" s="370">
        <v>313097</v>
      </c>
      <c r="V64" s="371"/>
      <c r="W64" s="372"/>
      <c r="X64" s="264" t="s">
        <v>627</v>
      </c>
      <c r="Y64" s="265"/>
      <c r="Z64" s="265"/>
      <c r="AA64" s="265"/>
      <c r="AB64" s="265"/>
      <c r="AC64" s="265"/>
      <c r="AD64" s="265"/>
      <c r="AE64" s="265"/>
      <c r="AF64" s="265"/>
      <c r="AG64" s="265"/>
      <c r="AH64" s="289"/>
      <c r="AI64" s="266">
        <v>300</v>
      </c>
      <c r="AJ64" s="267"/>
      <c r="AK64" s="267"/>
      <c r="AL64" s="268"/>
      <c r="AM64" s="267"/>
      <c r="AN64" s="269"/>
      <c r="AO64" s="261">
        <v>314043</v>
      </c>
      <c r="AP64" s="262"/>
      <c r="AQ64" s="263"/>
      <c r="AR64" s="264" t="s">
        <v>620</v>
      </c>
      <c r="AS64" s="265"/>
      <c r="AT64" s="265"/>
      <c r="AU64" s="265"/>
      <c r="AV64" s="265"/>
      <c r="AW64" s="265"/>
      <c r="AX64" s="265"/>
      <c r="AY64" s="265"/>
      <c r="AZ64" s="265"/>
      <c r="BA64" s="265"/>
      <c r="BB64" s="289"/>
      <c r="BC64" s="266">
        <v>600</v>
      </c>
      <c r="BD64" s="267"/>
      <c r="BE64" s="267"/>
      <c r="BF64" s="268"/>
      <c r="BG64" s="267"/>
      <c r="BH64" s="269"/>
      <c r="BI64" s="295">
        <v>314096</v>
      </c>
      <c r="BJ64" s="262"/>
      <c r="BK64" s="263"/>
      <c r="BL64" s="264" t="s">
        <v>621</v>
      </c>
      <c r="BM64" s="265"/>
      <c r="BN64" s="265"/>
      <c r="BO64" s="265"/>
      <c r="BP64" s="265"/>
      <c r="BQ64" s="265"/>
      <c r="BR64" s="265"/>
      <c r="BS64" s="265"/>
      <c r="BT64" s="265"/>
      <c r="BU64" s="265"/>
      <c r="BV64" s="289"/>
      <c r="BW64" s="266">
        <v>420</v>
      </c>
      <c r="BX64" s="267"/>
      <c r="BY64" s="267"/>
      <c r="BZ64" s="268"/>
      <c r="CA64" s="267"/>
      <c r="CB64" s="269"/>
    </row>
    <row r="65" spans="1:99" ht="12.75" customHeight="1" x14ac:dyDescent="0.2">
      <c r="A65" s="370">
        <v>313048</v>
      </c>
      <c r="B65" s="371"/>
      <c r="C65" s="372"/>
      <c r="D65" s="264" t="s">
        <v>630</v>
      </c>
      <c r="E65" s="265"/>
      <c r="F65" s="265"/>
      <c r="G65" s="265"/>
      <c r="H65" s="265"/>
      <c r="I65" s="265"/>
      <c r="J65" s="265"/>
      <c r="K65" s="265"/>
      <c r="L65" s="265"/>
      <c r="M65" s="265"/>
      <c r="N65" s="289"/>
      <c r="O65" s="266">
        <v>250</v>
      </c>
      <c r="P65" s="267"/>
      <c r="Q65" s="267"/>
      <c r="R65" s="268"/>
      <c r="S65" s="267"/>
      <c r="T65" s="269"/>
      <c r="U65" s="370">
        <v>313098</v>
      </c>
      <c r="V65" s="371"/>
      <c r="W65" s="372"/>
      <c r="X65" s="264" t="s">
        <v>631</v>
      </c>
      <c r="Y65" s="265"/>
      <c r="Z65" s="265"/>
      <c r="AA65" s="265"/>
      <c r="AB65" s="265"/>
      <c r="AC65" s="265"/>
      <c r="AD65" s="265"/>
      <c r="AE65" s="265"/>
      <c r="AF65" s="265"/>
      <c r="AG65" s="265"/>
      <c r="AH65" s="289"/>
      <c r="AI65" s="266">
        <v>180</v>
      </c>
      <c r="AJ65" s="267"/>
      <c r="AK65" s="267"/>
      <c r="AL65" s="268"/>
      <c r="AM65" s="267"/>
      <c r="AN65" s="269"/>
      <c r="AO65" s="358">
        <v>314101</v>
      </c>
      <c r="AP65" s="349"/>
      <c r="AQ65" s="350"/>
      <c r="AR65" s="351" t="s">
        <v>1131</v>
      </c>
      <c r="AS65" s="352"/>
      <c r="AT65" s="352"/>
      <c r="AU65" s="352"/>
      <c r="AV65" s="352"/>
      <c r="AW65" s="352"/>
      <c r="AX65" s="352"/>
      <c r="AY65" s="352"/>
      <c r="AZ65" s="352"/>
      <c r="BA65" s="352"/>
      <c r="BB65" s="353"/>
      <c r="BC65" s="354">
        <v>1500</v>
      </c>
      <c r="BD65" s="355"/>
      <c r="BE65" s="355"/>
      <c r="BF65" s="357"/>
      <c r="BG65" s="355"/>
      <c r="BH65" s="356"/>
      <c r="BI65" s="295">
        <v>314097</v>
      </c>
      <c r="BJ65" s="262"/>
      <c r="BK65" s="263"/>
      <c r="BL65" s="264" t="s">
        <v>625</v>
      </c>
      <c r="BM65" s="265"/>
      <c r="BN65" s="265"/>
      <c r="BO65" s="265"/>
      <c r="BP65" s="265"/>
      <c r="BQ65" s="265"/>
      <c r="BR65" s="265"/>
      <c r="BS65" s="265"/>
      <c r="BT65" s="265"/>
      <c r="BU65" s="265"/>
      <c r="BV65" s="289"/>
      <c r="BW65" s="266">
        <v>580</v>
      </c>
      <c r="BX65" s="267"/>
      <c r="BY65" s="267"/>
      <c r="BZ65" s="268"/>
      <c r="CA65" s="267"/>
      <c r="CB65" s="269"/>
    </row>
    <row r="66" spans="1:99" ht="12.75" customHeight="1" x14ac:dyDescent="0.2">
      <c r="A66" s="261">
        <v>313049</v>
      </c>
      <c r="B66" s="262"/>
      <c r="C66" s="263"/>
      <c r="D66" s="264" t="s">
        <v>634</v>
      </c>
      <c r="E66" s="265"/>
      <c r="F66" s="265"/>
      <c r="G66" s="265"/>
      <c r="H66" s="265"/>
      <c r="I66" s="265"/>
      <c r="J66" s="265"/>
      <c r="K66" s="265"/>
      <c r="L66" s="265"/>
      <c r="M66" s="265"/>
      <c r="N66" s="289"/>
      <c r="O66" s="266">
        <v>480</v>
      </c>
      <c r="P66" s="267"/>
      <c r="Q66" s="267"/>
      <c r="R66" s="268"/>
      <c r="S66" s="267"/>
      <c r="T66" s="269"/>
      <c r="U66" s="370">
        <v>313099</v>
      </c>
      <c r="V66" s="371"/>
      <c r="W66" s="372"/>
      <c r="X66" s="264" t="s">
        <v>635</v>
      </c>
      <c r="Y66" s="265"/>
      <c r="Z66" s="265"/>
      <c r="AA66" s="265"/>
      <c r="AB66" s="265"/>
      <c r="AC66" s="265"/>
      <c r="AD66" s="265"/>
      <c r="AE66" s="265"/>
      <c r="AF66" s="265"/>
      <c r="AG66" s="265"/>
      <c r="AH66" s="289"/>
      <c r="AI66" s="266">
        <v>500</v>
      </c>
      <c r="AJ66" s="267"/>
      <c r="AK66" s="267"/>
      <c r="AL66" s="268"/>
      <c r="AM66" s="267"/>
      <c r="AN66" s="269"/>
      <c r="AO66" s="358">
        <v>314104</v>
      </c>
      <c r="AP66" s="349"/>
      <c r="AQ66" s="350"/>
      <c r="AR66" s="351" t="s">
        <v>1161</v>
      </c>
      <c r="AS66" s="352"/>
      <c r="AT66" s="352"/>
      <c r="AU66" s="352"/>
      <c r="AV66" s="352"/>
      <c r="AW66" s="352"/>
      <c r="AX66" s="352"/>
      <c r="AY66" s="352"/>
      <c r="AZ66" s="352"/>
      <c r="BA66" s="352"/>
      <c r="BB66" s="353"/>
      <c r="BC66" s="354">
        <v>600</v>
      </c>
      <c r="BD66" s="355"/>
      <c r="BE66" s="355"/>
      <c r="BF66" s="357"/>
      <c r="BG66" s="355"/>
      <c r="BH66" s="356"/>
      <c r="BI66" s="295">
        <v>314098</v>
      </c>
      <c r="BJ66" s="262"/>
      <c r="BK66" s="263"/>
      <c r="BL66" s="264" t="s">
        <v>629</v>
      </c>
      <c r="BM66" s="265"/>
      <c r="BN66" s="265"/>
      <c r="BO66" s="265"/>
      <c r="BP66" s="265"/>
      <c r="BQ66" s="265"/>
      <c r="BR66" s="265"/>
      <c r="BS66" s="265"/>
      <c r="BT66" s="265"/>
      <c r="BU66" s="265"/>
      <c r="BV66" s="289"/>
      <c r="BW66" s="266">
        <v>350</v>
      </c>
      <c r="BX66" s="267"/>
      <c r="BY66" s="267"/>
      <c r="BZ66" s="268"/>
      <c r="CA66" s="267"/>
      <c r="CB66" s="269"/>
    </row>
    <row r="67" spans="1:99" ht="12.75" customHeight="1" thickBot="1" x14ac:dyDescent="0.25">
      <c r="A67" s="370">
        <v>313050</v>
      </c>
      <c r="B67" s="371"/>
      <c r="C67" s="372"/>
      <c r="D67" s="264" t="s">
        <v>638</v>
      </c>
      <c r="E67" s="265"/>
      <c r="F67" s="265"/>
      <c r="G67" s="265"/>
      <c r="H67" s="265"/>
      <c r="I67" s="265"/>
      <c r="J67" s="265"/>
      <c r="K67" s="265"/>
      <c r="L67" s="265"/>
      <c r="M67" s="265"/>
      <c r="N67" s="289"/>
      <c r="O67" s="266">
        <v>500</v>
      </c>
      <c r="P67" s="267"/>
      <c r="Q67" s="267"/>
      <c r="R67" s="268"/>
      <c r="S67" s="267"/>
      <c r="T67" s="269"/>
      <c r="U67" s="367" t="s">
        <v>639</v>
      </c>
      <c r="V67" s="368"/>
      <c r="W67" s="368"/>
      <c r="X67" s="368"/>
      <c r="Y67" s="368"/>
      <c r="Z67" s="368"/>
      <c r="AA67" s="368"/>
      <c r="AB67" s="368"/>
      <c r="AC67" s="368"/>
      <c r="AD67" s="368"/>
      <c r="AE67" s="368"/>
      <c r="AF67" s="368"/>
      <c r="AG67" s="368"/>
      <c r="AH67" s="369"/>
      <c r="AI67" s="363">
        <f>SUM(AI56:AK66)</f>
        <v>3760</v>
      </c>
      <c r="AJ67" s="364"/>
      <c r="AK67" s="365"/>
      <c r="AL67" s="366" t="str">
        <f>IF(COUNTA(AL56:AL66)=0,"",SUMIF(AL56:AL66,"●",AI56:AI66)+SUM(AL56:AL66))</f>
        <v/>
      </c>
      <c r="AM67" s="364"/>
      <c r="AN67" s="365"/>
      <c r="AO67" s="261">
        <v>314044</v>
      </c>
      <c r="AP67" s="262"/>
      <c r="AQ67" s="263"/>
      <c r="AR67" s="264" t="s">
        <v>624</v>
      </c>
      <c r="AS67" s="265"/>
      <c r="AT67" s="265"/>
      <c r="AU67" s="265"/>
      <c r="AV67" s="265"/>
      <c r="AW67" s="265"/>
      <c r="AX67" s="265"/>
      <c r="AY67" s="265"/>
      <c r="AZ67" s="265"/>
      <c r="BA67" s="265"/>
      <c r="BB67" s="289"/>
      <c r="BC67" s="266">
        <v>200</v>
      </c>
      <c r="BD67" s="267"/>
      <c r="BE67" s="267"/>
      <c r="BF67" s="268"/>
      <c r="BG67" s="267"/>
      <c r="BH67" s="269"/>
      <c r="BI67" s="370">
        <v>314099</v>
      </c>
      <c r="BJ67" s="371"/>
      <c r="BK67" s="372"/>
      <c r="BL67" s="264" t="s">
        <v>633</v>
      </c>
      <c r="BM67" s="265"/>
      <c r="BN67" s="265"/>
      <c r="BO67" s="265"/>
      <c r="BP67" s="265"/>
      <c r="BQ67" s="265"/>
      <c r="BR67" s="265"/>
      <c r="BS67" s="265"/>
      <c r="BT67" s="265"/>
      <c r="BU67" s="265"/>
      <c r="BV67" s="289"/>
      <c r="BW67" s="266">
        <v>500</v>
      </c>
      <c r="BX67" s="267"/>
      <c r="BY67" s="267"/>
      <c r="BZ67" s="268"/>
      <c r="CA67" s="267"/>
      <c r="CB67" s="269"/>
    </row>
    <row r="68" spans="1:99" ht="12.75" customHeight="1" thickBot="1" x14ac:dyDescent="0.25">
      <c r="A68" s="261">
        <v>313051</v>
      </c>
      <c r="B68" s="262"/>
      <c r="C68" s="263"/>
      <c r="D68" s="264" t="s">
        <v>641</v>
      </c>
      <c r="E68" s="265"/>
      <c r="F68" s="265"/>
      <c r="G68" s="265"/>
      <c r="H68" s="265"/>
      <c r="I68" s="265"/>
      <c r="J68" s="265"/>
      <c r="K68" s="265"/>
      <c r="L68" s="265"/>
      <c r="M68" s="265"/>
      <c r="N68" s="289"/>
      <c r="O68" s="266">
        <v>450</v>
      </c>
      <c r="P68" s="267"/>
      <c r="Q68" s="267"/>
      <c r="R68" s="268"/>
      <c r="S68" s="267"/>
      <c r="T68" s="269"/>
      <c r="U68" s="552" t="s">
        <v>334</v>
      </c>
      <c r="V68" s="552"/>
      <c r="W68" s="552"/>
      <c r="X68" s="552"/>
      <c r="Y68" s="552"/>
      <c r="Z68" s="552"/>
      <c r="AA68" s="552"/>
      <c r="AB68" s="331">
        <f>AI34+AI46+AI40+AI29+AI24+AI17+O72+O62+O19+O23+O36+O52+O41+AI55+AI67</f>
        <v>48163</v>
      </c>
      <c r="AC68" s="379"/>
      <c r="AD68" s="379"/>
      <c r="AE68" s="379"/>
      <c r="AF68" s="379"/>
      <c r="AG68" s="379"/>
      <c r="AH68" s="380"/>
      <c r="AI68" s="340"/>
      <c r="AJ68" s="332"/>
      <c r="AK68" s="332"/>
      <c r="AL68" s="332"/>
      <c r="AM68" s="332"/>
      <c r="AN68" s="333"/>
      <c r="AO68" s="261">
        <v>314045</v>
      </c>
      <c r="AP68" s="262"/>
      <c r="AQ68" s="263"/>
      <c r="AR68" s="264" t="s">
        <v>628</v>
      </c>
      <c r="AS68" s="265"/>
      <c r="AT68" s="265"/>
      <c r="AU68" s="265"/>
      <c r="AV68" s="265"/>
      <c r="AW68" s="265"/>
      <c r="AX68" s="265"/>
      <c r="AY68" s="265"/>
      <c r="AZ68" s="265"/>
      <c r="BA68" s="265"/>
      <c r="BB68" s="289"/>
      <c r="BC68" s="266">
        <v>350</v>
      </c>
      <c r="BD68" s="267"/>
      <c r="BE68" s="267"/>
      <c r="BF68" s="268"/>
      <c r="BG68" s="267"/>
      <c r="BH68" s="269"/>
      <c r="BI68" s="287" t="s">
        <v>637</v>
      </c>
      <c r="BJ68" s="247"/>
      <c r="BK68" s="247"/>
      <c r="BL68" s="247"/>
      <c r="BM68" s="247"/>
      <c r="BN68" s="247"/>
      <c r="BO68" s="247"/>
      <c r="BP68" s="247"/>
      <c r="BQ68" s="247"/>
      <c r="BR68" s="247"/>
      <c r="BS68" s="247"/>
      <c r="BT68" s="247"/>
      <c r="BU68" s="247"/>
      <c r="BV68" s="288"/>
      <c r="BW68" s="248">
        <f>SUM(BW52:BW67)</f>
        <v>6625</v>
      </c>
      <c r="BX68" s="249"/>
      <c r="BY68" s="250"/>
      <c r="BZ68" s="549" t="str">
        <f>IF(COUNTA(BZ52:BZ67)=0,"",SUMIF(BZ52:BZ67,"●",BW52:BW67)+SUM(BZ52:BZ67))</f>
        <v/>
      </c>
      <c r="CA68" s="550"/>
      <c r="CB68" s="551"/>
    </row>
    <row r="69" spans="1:99" ht="12.75" customHeight="1" x14ac:dyDescent="0.2">
      <c r="A69" s="370">
        <v>313052</v>
      </c>
      <c r="B69" s="371"/>
      <c r="C69" s="372"/>
      <c r="D69" s="264" t="s">
        <v>643</v>
      </c>
      <c r="E69" s="265"/>
      <c r="F69" s="265"/>
      <c r="G69" s="265"/>
      <c r="H69" s="265"/>
      <c r="I69" s="265"/>
      <c r="J69" s="265"/>
      <c r="K69" s="265"/>
      <c r="L69" s="265"/>
      <c r="M69" s="265"/>
      <c r="N69" s="289"/>
      <c r="O69" s="266">
        <v>350</v>
      </c>
      <c r="P69" s="267"/>
      <c r="Q69" s="267"/>
      <c r="R69" s="268"/>
      <c r="S69" s="267"/>
      <c r="T69" s="269"/>
      <c r="U69" s="547"/>
      <c r="V69" s="547"/>
      <c r="W69" s="547"/>
      <c r="X69" s="547"/>
      <c r="Y69" s="547"/>
      <c r="Z69" s="547"/>
      <c r="AA69" s="547"/>
      <c r="AB69" s="381"/>
      <c r="AC69" s="382"/>
      <c r="AD69" s="382"/>
      <c r="AE69" s="382"/>
      <c r="AF69" s="382"/>
      <c r="AG69" s="382"/>
      <c r="AH69" s="383"/>
      <c r="AI69" s="334"/>
      <c r="AJ69" s="335"/>
      <c r="AK69" s="335"/>
      <c r="AL69" s="335"/>
      <c r="AM69" s="335"/>
      <c r="AN69" s="336"/>
      <c r="AO69" s="261">
        <v>314046</v>
      </c>
      <c r="AP69" s="262"/>
      <c r="AQ69" s="263"/>
      <c r="AR69" s="264" t="s">
        <v>632</v>
      </c>
      <c r="AS69" s="265"/>
      <c r="AT69" s="265"/>
      <c r="AU69" s="265"/>
      <c r="AV69" s="265"/>
      <c r="AW69" s="265"/>
      <c r="AX69" s="265"/>
      <c r="AY69" s="265"/>
      <c r="AZ69" s="265"/>
      <c r="BA69" s="265"/>
      <c r="BB69" s="289"/>
      <c r="BC69" s="266">
        <v>116</v>
      </c>
      <c r="BD69" s="267"/>
      <c r="BE69" s="267"/>
      <c r="BF69" s="268"/>
      <c r="BG69" s="267"/>
      <c r="BH69" s="269"/>
      <c r="BI69" s="547" t="s">
        <v>334</v>
      </c>
      <c r="BJ69" s="547"/>
      <c r="BK69" s="547"/>
      <c r="BL69" s="547"/>
      <c r="BM69" s="547"/>
      <c r="BN69" s="547"/>
      <c r="BO69" s="547"/>
      <c r="BP69" s="331">
        <f>BC19+BC24+BC35+BC42+BC57+BC73+BW51+BW41+BW29+BW68</f>
        <v>52235</v>
      </c>
      <c r="BQ69" s="379"/>
      <c r="BR69" s="379"/>
      <c r="BS69" s="379"/>
      <c r="BT69" s="379"/>
      <c r="BU69" s="379"/>
      <c r="BV69" s="380"/>
      <c r="BW69" s="334"/>
      <c r="BX69" s="335"/>
      <c r="BY69" s="335"/>
      <c r="BZ69" s="335"/>
      <c r="CA69" s="335"/>
      <c r="CB69" s="336"/>
    </row>
    <row r="70" spans="1:99" ht="12.75" customHeight="1" thickBot="1" x14ac:dyDescent="0.25">
      <c r="A70" s="261">
        <v>313053</v>
      </c>
      <c r="B70" s="262"/>
      <c r="C70" s="263"/>
      <c r="D70" s="264" t="s">
        <v>645</v>
      </c>
      <c r="E70" s="265"/>
      <c r="F70" s="265"/>
      <c r="G70" s="265"/>
      <c r="H70" s="265"/>
      <c r="I70" s="265"/>
      <c r="J70" s="265"/>
      <c r="K70" s="265"/>
      <c r="L70" s="265"/>
      <c r="M70" s="265"/>
      <c r="N70" s="289"/>
      <c r="O70" s="266">
        <v>240</v>
      </c>
      <c r="P70" s="267"/>
      <c r="Q70" s="267"/>
      <c r="R70" s="268"/>
      <c r="S70" s="267"/>
      <c r="T70" s="269"/>
      <c r="U70" s="548"/>
      <c r="V70" s="548"/>
      <c r="W70" s="548"/>
      <c r="X70" s="548"/>
      <c r="Y70" s="548"/>
      <c r="Z70" s="548"/>
      <c r="AA70" s="548"/>
      <c r="AB70" s="384"/>
      <c r="AC70" s="385"/>
      <c r="AD70" s="385"/>
      <c r="AE70" s="385"/>
      <c r="AF70" s="385"/>
      <c r="AG70" s="385"/>
      <c r="AH70" s="386"/>
      <c r="AI70" s="337"/>
      <c r="AJ70" s="338"/>
      <c r="AK70" s="338"/>
      <c r="AL70" s="338"/>
      <c r="AM70" s="338"/>
      <c r="AN70" s="339"/>
      <c r="AO70" s="261">
        <v>314047</v>
      </c>
      <c r="AP70" s="262"/>
      <c r="AQ70" s="263"/>
      <c r="AR70" s="264" t="s">
        <v>636</v>
      </c>
      <c r="AS70" s="265"/>
      <c r="AT70" s="265"/>
      <c r="AU70" s="265"/>
      <c r="AV70" s="265"/>
      <c r="AW70" s="265"/>
      <c r="AX70" s="265"/>
      <c r="AY70" s="265"/>
      <c r="AZ70" s="265"/>
      <c r="BA70" s="265"/>
      <c r="BB70" s="289"/>
      <c r="BC70" s="266">
        <v>600</v>
      </c>
      <c r="BD70" s="267"/>
      <c r="BE70" s="267"/>
      <c r="BF70" s="268"/>
      <c r="BG70" s="267"/>
      <c r="BH70" s="269"/>
      <c r="BI70" s="547"/>
      <c r="BJ70" s="547"/>
      <c r="BK70" s="547"/>
      <c r="BL70" s="547"/>
      <c r="BM70" s="547"/>
      <c r="BN70" s="547"/>
      <c r="BO70" s="547"/>
      <c r="BP70" s="381"/>
      <c r="BQ70" s="382"/>
      <c r="BR70" s="382"/>
      <c r="BS70" s="382"/>
      <c r="BT70" s="382"/>
      <c r="BU70" s="382"/>
      <c r="BV70" s="383"/>
      <c r="BW70" s="334"/>
      <c r="BX70" s="335"/>
      <c r="BY70" s="335"/>
      <c r="BZ70" s="335"/>
      <c r="CA70" s="335"/>
      <c r="CB70" s="336"/>
    </row>
    <row r="71" spans="1:99" ht="12.75" customHeight="1" thickBot="1" x14ac:dyDescent="0.25">
      <c r="A71" s="261">
        <v>313100</v>
      </c>
      <c r="B71" s="262"/>
      <c r="C71" s="263"/>
      <c r="D71" s="264" t="s">
        <v>1142</v>
      </c>
      <c r="E71" s="265"/>
      <c r="F71" s="265"/>
      <c r="G71" s="265"/>
      <c r="H71" s="265"/>
      <c r="I71" s="265"/>
      <c r="J71" s="265"/>
      <c r="K71" s="265"/>
      <c r="L71" s="265"/>
      <c r="M71" s="265"/>
      <c r="N71" s="289"/>
      <c r="O71" s="266">
        <v>560</v>
      </c>
      <c r="P71" s="267"/>
      <c r="Q71" s="267"/>
      <c r="R71" s="268"/>
      <c r="S71" s="267"/>
      <c r="T71" s="269"/>
      <c r="AO71" s="261">
        <v>314048</v>
      </c>
      <c r="AP71" s="262"/>
      <c r="AQ71" s="263"/>
      <c r="AR71" s="264" t="s">
        <v>640</v>
      </c>
      <c r="AS71" s="265"/>
      <c r="AT71" s="265"/>
      <c r="AU71" s="265"/>
      <c r="AV71" s="265"/>
      <c r="AW71" s="265"/>
      <c r="AX71" s="265"/>
      <c r="AY71" s="265"/>
      <c r="AZ71" s="265"/>
      <c r="BA71" s="265"/>
      <c r="BB71" s="289"/>
      <c r="BC71" s="266">
        <v>1500</v>
      </c>
      <c r="BD71" s="267"/>
      <c r="BE71" s="267"/>
      <c r="BF71" s="268"/>
      <c r="BG71" s="267"/>
      <c r="BH71" s="269"/>
      <c r="BI71" s="548"/>
      <c r="BJ71" s="548"/>
      <c r="BK71" s="548"/>
      <c r="BL71" s="548"/>
      <c r="BM71" s="548"/>
      <c r="BN71" s="548"/>
      <c r="BO71" s="548"/>
      <c r="BP71" s="384"/>
      <c r="BQ71" s="385"/>
      <c r="BR71" s="385"/>
      <c r="BS71" s="385"/>
      <c r="BT71" s="385"/>
      <c r="BU71" s="385"/>
      <c r="BV71" s="386"/>
      <c r="BW71" s="337"/>
      <c r="BX71" s="338"/>
      <c r="BY71" s="338"/>
      <c r="BZ71" s="338"/>
      <c r="CA71" s="338"/>
      <c r="CB71" s="339"/>
      <c r="CL71" s="320" t="s">
        <v>391</v>
      </c>
      <c r="CM71" s="320"/>
      <c r="CN71" s="320"/>
      <c r="CO71" s="320"/>
      <c r="CP71" s="320"/>
      <c r="CQ71" s="320"/>
      <c r="CR71" s="320"/>
      <c r="CS71" s="320"/>
      <c r="CU71" s="32"/>
    </row>
    <row r="72" spans="1:99" ht="12.75" customHeight="1" thickBot="1" x14ac:dyDescent="0.25">
      <c r="A72" s="246" t="s">
        <v>646</v>
      </c>
      <c r="B72" s="247"/>
      <c r="C72" s="247"/>
      <c r="D72" s="247"/>
      <c r="E72" s="247"/>
      <c r="F72" s="247"/>
      <c r="G72" s="247"/>
      <c r="H72" s="247"/>
      <c r="I72" s="247"/>
      <c r="J72" s="247"/>
      <c r="K72" s="247"/>
      <c r="L72" s="247"/>
      <c r="M72" s="247"/>
      <c r="N72" s="288"/>
      <c r="O72" s="248">
        <f>SUM(O63:Q71)</f>
        <v>3520</v>
      </c>
      <c r="P72" s="249"/>
      <c r="Q72" s="250"/>
      <c r="R72" s="251" t="str">
        <f>IF(COUNTA(R63:R71)=0,"",SUMIF(R63:R71,"●",O63:O71)+SUM(R63:R71))</f>
        <v/>
      </c>
      <c r="S72" s="249"/>
      <c r="T72" s="250"/>
      <c r="AO72" s="261">
        <v>314049</v>
      </c>
      <c r="AP72" s="262"/>
      <c r="AQ72" s="263"/>
      <c r="AR72" s="264" t="s">
        <v>642</v>
      </c>
      <c r="AS72" s="265"/>
      <c r="AT72" s="265"/>
      <c r="AU72" s="265"/>
      <c r="AV72" s="265"/>
      <c r="AW72" s="265"/>
      <c r="AX72" s="265"/>
      <c r="AY72" s="265"/>
      <c r="AZ72" s="265"/>
      <c r="BA72" s="265"/>
      <c r="BB72" s="289"/>
      <c r="BC72" s="266">
        <v>200</v>
      </c>
      <c r="BD72" s="267"/>
      <c r="BE72" s="267"/>
      <c r="BF72" s="268"/>
      <c r="BG72" s="267"/>
      <c r="BH72" s="269"/>
      <c r="CL72" s="291" t="s">
        <v>394</v>
      </c>
      <c r="CM72" s="291"/>
      <c r="CN72" s="291"/>
      <c r="CO72" s="291"/>
      <c r="CP72" s="291" t="s">
        <v>395</v>
      </c>
      <c r="CQ72" s="291"/>
      <c r="CR72" s="291"/>
      <c r="CS72" s="291"/>
      <c r="CU72" s="32"/>
    </row>
    <row r="73" spans="1:99" ht="12.75" customHeight="1" thickBot="1" x14ac:dyDescent="0.25">
      <c r="Q73" s="46"/>
      <c r="R73" s="46"/>
      <c r="S73" s="46"/>
      <c r="T73" s="46"/>
      <c r="AO73" s="246" t="s">
        <v>644</v>
      </c>
      <c r="AP73" s="247"/>
      <c r="AQ73" s="247"/>
      <c r="AR73" s="247"/>
      <c r="AS73" s="247"/>
      <c r="AT73" s="247"/>
      <c r="AU73" s="247"/>
      <c r="AV73" s="247"/>
      <c r="AW73" s="247"/>
      <c r="AX73" s="247"/>
      <c r="AY73" s="247"/>
      <c r="AZ73" s="247"/>
      <c r="BA73" s="247"/>
      <c r="BB73" s="545"/>
      <c r="BC73" s="249">
        <f>SUM(BC58:BC72)</f>
        <v>11736</v>
      </c>
      <c r="BD73" s="249"/>
      <c r="BE73" s="250"/>
      <c r="BF73" s="251" t="str">
        <f>IF(COUNTA(BF58:BF72)=0,"",SUMIF(BF58:BF72,"●",BC58:BC72)+SUM(BF58:BF72))</f>
        <v/>
      </c>
      <c r="BG73" s="249"/>
      <c r="BH73" s="250"/>
      <c r="BT73" s="546"/>
      <c r="BU73" s="546"/>
      <c r="BV73" s="546"/>
      <c r="BW73" s="546"/>
      <c r="BX73" s="546"/>
      <c r="BY73" s="546"/>
      <c r="BZ73" s="546"/>
      <c r="CA73" s="546"/>
      <c r="CL73" s="291" t="s">
        <v>398</v>
      </c>
      <c r="CM73" s="291"/>
      <c r="CN73" s="291"/>
      <c r="CO73" s="291"/>
      <c r="CP73" s="292">
        <v>2.6</v>
      </c>
      <c r="CQ73" s="292"/>
      <c r="CR73" s="292"/>
      <c r="CS73" s="292"/>
    </row>
    <row r="74" spans="1:99" ht="12.75" customHeight="1" thickBot="1" x14ac:dyDescent="0.25">
      <c r="Q74" s="46"/>
      <c r="R74" s="46"/>
      <c r="S74" s="46"/>
      <c r="T74" s="46"/>
      <c r="BT74" s="543"/>
      <c r="BU74" s="543"/>
      <c r="BV74" s="543"/>
      <c r="BW74" s="543"/>
      <c r="BX74" s="543"/>
      <c r="BY74" s="543"/>
      <c r="BZ74" s="543"/>
      <c r="CA74" s="543"/>
      <c r="CL74" s="291" t="s">
        <v>402</v>
      </c>
      <c r="CM74" s="291"/>
      <c r="CN74" s="291"/>
      <c r="CO74" s="291"/>
      <c r="CP74" s="292">
        <v>3</v>
      </c>
      <c r="CQ74" s="292"/>
      <c r="CR74" s="292"/>
      <c r="CS74" s="292"/>
    </row>
    <row r="75" spans="1:99" ht="12.75" customHeight="1" x14ac:dyDescent="0.2">
      <c r="Q75" s="46"/>
      <c r="R75" s="46"/>
      <c r="S75" s="46"/>
      <c r="T75" s="46"/>
      <c r="AY75" s="543"/>
      <c r="AZ75" s="543"/>
      <c r="BA75" s="543"/>
      <c r="BB75" s="543"/>
      <c r="BC75" s="542"/>
      <c r="BD75" s="542"/>
      <c r="BE75" s="542"/>
      <c r="BF75" s="542"/>
      <c r="BH75" s="281" t="s">
        <v>409</v>
      </c>
      <c r="BI75" s="282"/>
      <c r="BJ75" s="282"/>
      <c r="BK75" s="282"/>
      <c r="BL75" s="282"/>
      <c r="BM75" s="282"/>
      <c r="BN75" s="282"/>
      <c r="BO75" s="282"/>
      <c r="BP75" s="282"/>
      <c r="BQ75" s="282"/>
      <c r="BR75" s="282"/>
      <c r="BS75" s="282"/>
      <c r="BT75" s="282"/>
      <c r="BU75" s="282"/>
      <c r="BV75" s="282"/>
      <c r="BW75" s="282"/>
      <c r="BX75" s="282"/>
      <c r="BY75" s="282"/>
      <c r="BZ75" s="282"/>
      <c r="CA75" s="282"/>
      <c r="CB75" s="283"/>
      <c r="CC75" s="46"/>
      <c r="CD75" s="71"/>
      <c r="CE75" s="64"/>
      <c r="CF75" s="64"/>
      <c r="CG75" s="64"/>
      <c r="CH75" s="64"/>
      <c r="CI75" s="64"/>
      <c r="CJ75" s="64"/>
      <c r="CK75" s="65"/>
      <c r="CL75" s="291" t="s">
        <v>404</v>
      </c>
      <c r="CM75" s="291"/>
      <c r="CN75" s="291"/>
      <c r="CO75" s="291"/>
      <c r="CP75" s="292">
        <v>4.2</v>
      </c>
      <c r="CQ75" s="292"/>
      <c r="CR75" s="292"/>
      <c r="CS75" s="292"/>
    </row>
    <row r="76" spans="1:99" ht="12.75" customHeight="1" thickBot="1" x14ac:dyDescent="0.25">
      <c r="AY76" s="543"/>
      <c r="AZ76" s="543"/>
      <c r="BA76" s="543"/>
      <c r="BB76" s="543"/>
      <c r="BC76" s="542"/>
      <c r="BD76" s="542"/>
      <c r="BE76" s="542"/>
      <c r="BF76" s="542"/>
      <c r="BH76" s="284"/>
      <c r="BI76" s="285"/>
      <c r="BJ76" s="285"/>
      <c r="BK76" s="285"/>
      <c r="BL76" s="285"/>
      <c r="BM76" s="285"/>
      <c r="BN76" s="285"/>
      <c r="BO76" s="285"/>
      <c r="BP76" s="285"/>
      <c r="BQ76" s="285"/>
      <c r="BR76" s="285"/>
      <c r="BS76" s="285"/>
      <c r="BT76" s="285"/>
      <c r="BU76" s="285"/>
      <c r="BV76" s="285"/>
      <c r="BW76" s="285"/>
      <c r="BX76" s="285"/>
      <c r="BY76" s="285"/>
      <c r="BZ76" s="285"/>
      <c r="CA76" s="285"/>
      <c r="CB76" s="286"/>
      <c r="CE76" s="71"/>
      <c r="CF76" s="71"/>
      <c r="CG76" s="71"/>
      <c r="CH76" s="71"/>
      <c r="CI76" s="71"/>
      <c r="CJ76" s="71"/>
      <c r="CK76" s="71"/>
      <c r="CL76" s="290" t="s">
        <v>406</v>
      </c>
      <c r="CM76" s="290"/>
      <c r="CN76" s="290"/>
      <c r="CO76" s="290"/>
      <c r="CP76" s="290"/>
      <c r="CQ76" s="290"/>
      <c r="CR76" s="290"/>
      <c r="CS76" s="290"/>
    </row>
    <row r="77" spans="1:99" ht="12.75" customHeight="1" thickBot="1" x14ac:dyDescent="0.25">
      <c r="A77" s="71" t="s">
        <v>412</v>
      </c>
      <c r="B77" s="71"/>
      <c r="AY77" s="543"/>
      <c r="AZ77" s="543"/>
      <c r="BA77" s="543"/>
      <c r="BB77" s="543"/>
      <c r="BC77" s="543"/>
      <c r="BD77" s="543"/>
      <c r="BE77" s="543"/>
      <c r="BF77" s="543"/>
      <c r="BH77" s="273" t="s">
        <v>1166</v>
      </c>
      <c r="BI77" s="274"/>
      <c r="BJ77" s="274"/>
      <c r="BK77" s="274"/>
      <c r="BL77" s="274"/>
      <c r="BM77" s="274"/>
      <c r="BN77" s="274"/>
      <c r="BO77" s="274"/>
      <c r="BP77" s="274"/>
      <c r="BQ77" s="274"/>
      <c r="BR77" s="274"/>
      <c r="BS77" s="274"/>
      <c r="BT77" s="274"/>
      <c r="BU77" s="274"/>
      <c r="BV77" s="274"/>
      <c r="BW77" s="274"/>
      <c r="BX77" s="274"/>
      <c r="BY77" s="274"/>
      <c r="BZ77" s="274"/>
      <c r="CA77" s="274"/>
      <c r="CB77" s="275"/>
      <c r="CE77" s="279" t="s">
        <v>413</v>
      </c>
      <c r="CF77" s="279"/>
      <c r="CG77" s="279"/>
      <c r="CH77" s="279"/>
      <c r="CI77" s="279"/>
      <c r="CJ77" s="279"/>
      <c r="CK77" s="279"/>
      <c r="CL77" s="279"/>
      <c r="CM77" s="279"/>
      <c r="CN77" s="279"/>
      <c r="CO77" s="279"/>
      <c r="CP77" s="279"/>
      <c r="CQ77" s="279"/>
      <c r="CR77" s="279"/>
      <c r="CS77" s="279"/>
    </row>
    <row r="78" spans="1:99" ht="12.75" customHeight="1" x14ac:dyDescent="0.2">
      <c r="A78" s="71" t="s">
        <v>414</v>
      </c>
      <c r="B78" s="71"/>
      <c r="AP78" s="321" t="s">
        <v>59</v>
      </c>
      <c r="AQ78" s="322"/>
      <c r="AR78" s="322"/>
      <c r="AS78" s="322"/>
      <c r="AT78" s="322"/>
      <c r="AU78" s="322"/>
      <c r="AV78" s="322"/>
      <c r="AW78" s="323"/>
      <c r="AX78" s="544" t="s">
        <v>62</v>
      </c>
      <c r="AY78" s="322"/>
      <c r="AZ78" s="322"/>
      <c r="BA78" s="322"/>
      <c r="BB78" s="322"/>
      <c r="BC78" s="323"/>
      <c r="BD78" s="322" t="s">
        <v>63</v>
      </c>
      <c r="BE78" s="322"/>
      <c r="BF78" s="324"/>
      <c r="BH78" s="276"/>
      <c r="BI78" s="277"/>
      <c r="BJ78" s="277"/>
      <c r="BK78" s="277"/>
      <c r="BL78" s="277"/>
      <c r="BM78" s="277"/>
      <c r="BN78" s="277"/>
      <c r="BO78" s="277"/>
      <c r="BP78" s="277"/>
      <c r="BQ78" s="277"/>
      <c r="BR78" s="277"/>
      <c r="BS78" s="277"/>
      <c r="BT78" s="277"/>
      <c r="BU78" s="277"/>
      <c r="BV78" s="277"/>
      <c r="BW78" s="277"/>
      <c r="BX78" s="277"/>
      <c r="BY78" s="277"/>
      <c r="BZ78" s="277"/>
      <c r="CA78" s="277"/>
      <c r="CB78" s="278"/>
      <c r="CE78" s="279"/>
      <c r="CF78" s="279"/>
      <c r="CG78" s="279"/>
      <c r="CH78" s="279"/>
      <c r="CI78" s="279"/>
      <c r="CJ78" s="279"/>
      <c r="CK78" s="279"/>
      <c r="CL78" s="279"/>
      <c r="CM78" s="279"/>
      <c r="CN78" s="279"/>
      <c r="CO78" s="279"/>
      <c r="CP78" s="279"/>
      <c r="CQ78" s="279"/>
      <c r="CR78" s="279"/>
      <c r="CS78" s="279"/>
    </row>
    <row r="79" spans="1:99" ht="12.75" customHeight="1" x14ac:dyDescent="0.2">
      <c r="A79" s="71" t="s">
        <v>416</v>
      </c>
      <c r="B79" s="71"/>
      <c r="AP79" s="310" t="s">
        <v>396</v>
      </c>
      <c r="AQ79" s="311"/>
      <c r="AR79" s="311"/>
      <c r="AS79" s="311"/>
      <c r="AT79" s="311"/>
      <c r="AU79" s="311"/>
      <c r="AV79" s="311"/>
      <c r="AW79" s="312"/>
      <c r="AX79" s="313">
        <f>AI67</f>
        <v>3760</v>
      </c>
      <c r="AY79" s="314"/>
      <c r="AZ79" s="314"/>
      <c r="BA79" s="314"/>
      <c r="BB79" s="315" t="s">
        <v>64</v>
      </c>
      <c r="BC79" s="316"/>
      <c r="BD79" s="317" t="s">
        <v>58</v>
      </c>
      <c r="BE79" s="318"/>
      <c r="BF79" s="319"/>
      <c r="BH79" s="270" t="s">
        <v>1167</v>
      </c>
      <c r="BI79" s="271"/>
      <c r="BJ79" s="271"/>
      <c r="BK79" s="271"/>
      <c r="BL79" s="271"/>
      <c r="BM79" s="271"/>
      <c r="BN79" s="271"/>
      <c r="BO79" s="271"/>
      <c r="BP79" s="271"/>
      <c r="BQ79" s="271"/>
      <c r="BR79" s="271"/>
      <c r="BS79" s="271"/>
      <c r="BT79" s="271"/>
      <c r="BU79" s="271"/>
      <c r="BV79" s="271"/>
      <c r="BW79" s="271"/>
      <c r="BX79" s="271"/>
      <c r="BY79" s="271"/>
      <c r="BZ79" s="271"/>
      <c r="CA79" s="271"/>
      <c r="CB79" s="272"/>
      <c r="CE79" s="536" t="s">
        <v>417</v>
      </c>
      <c r="CF79" s="537"/>
      <c r="CG79" s="537"/>
      <c r="CH79" s="537"/>
      <c r="CI79" s="537"/>
      <c r="CJ79" s="537"/>
      <c r="CK79" s="537"/>
      <c r="CL79" s="537"/>
      <c r="CM79" s="537"/>
      <c r="CN79" s="537"/>
      <c r="CO79" s="537"/>
      <c r="CP79" s="537"/>
      <c r="CQ79" s="537"/>
      <c r="CR79" s="537"/>
      <c r="CS79" s="538"/>
    </row>
    <row r="80" spans="1:99" ht="12.75" customHeight="1" x14ac:dyDescent="0.2">
      <c r="A80" s="71" t="s">
        <v>419</v>
      </c>
      <c r="B80" s="71"/>
      <c r="AP80" s="527" t="s">
        <v>647</v>
      </c>
      <c r="AQ80" s="528"/>
      <c r="AR80" s="528"/>
      <c r="AS80" s="528"/>
      <c r="AT80" s="528"/>
      <c r="AU80" s="528"/>
      <c r="AV80" s="528"/>
      <c r="AW80" s="529"/>
      <c r="AX80" s="304">
        <f>O19+O23+O36+O41+O52+O62+O72+AI17+AI24+AI29+AI34+AI40+AI46+AI55</f>
        <v>44403</v>
      </c>
      <c r="AY80" s="304"/>
      <c r="AZ80" s="304"/>
      <c r="BA80" s="304"/>
      <c r="BB80" s="305" t="s">
        <v>64</v>
      </c>
      <c r="BC80" s="306"/>
      <c r="BD80" s="539" t="s">
        <v>58</v>
      </c>
      <c r="BE80" s="540"/>
      <c r="BF80" s="541"/>
      <c r="BH80" s="270"/>
      <c r="BI80" s="271"/>
      <c r="BJ80" s="271"/>
      <c r="BK80" s="271"/>
      <c r="BL80" s="271"/>
      <c r="BM80" s="271"/>
      <c r="BN80" s="271"/>
      <c r="BO80" s="271"/>
      <c r="BP80" s="271"/>
      <c r="BQ80" s="271"/>
      <c r="BR80" s="271"/>
      <c r="BS80" s="271"/>
      <c r="BT80" s="271"/>
      <c r="BU80" s="271"/>
      <c r="BV80" s="271"/>
      <c r="BW80" s="271"/>
      <c r="BX80" s="271"/>
      <c r="BY80" s="271"/>
      <c r="BZ80" s="271"/>
      <c r="CA80" s="271"/>
      <c r="CB80" s="272"/>
      <c r="CE80" s="243" t="s">
        <v>420</v>
      </c>
      <c r="CF80" s="244"/>
      <c r="CG80" s="244"/>
      <c r="CH80" s="244"/>
      <c r="CI80" s="244"/>
      <c r="CJ80" s="244"/>
      <c r="CK80" s="244"/>
      <c r="CL80" s="244"/>
      <c r="CM80" s="244"/>
      <c r="CN80" s="244"/>
      <c r="CO80" s="244"/>
      <c r="CP80" s="244"/>
      <c r="CQ80" s="244"/>
      <c r="CR80" s="244"/>
      <c r="CS80" s="245"/>
    </row>
    <row r="81" spans="1:100" ht="12.75" customHeight="1" x14ac:dyDescent="0.2">
      <c r="A81" s="71" t="s">
        <v>422</v>
      </c>
      <c r="B81" s="71"/>
      <c r="AP81" s="527" t="s">
        <v>399</v>
      </c>
      <c r="AQ81" s="528"/>
      <c r="AR81" s="528"/>
      <c r="AS81" s="528"/>
      <c r="AT81" s="528"/>
      <c r="AU81" s="528"/>
      <c r="AV81" s="528"/>
      <c r="AW81" s="529"/>
      <c r="AX81" s="303">
        <f>BC19+BC24+BC35+BC42+BC57+BC73+BW41+BW51</f>
        <v>38891</v>
      </c>
      <c r="AY81" s="304"/>
      <c r="AZ81" s="304"/>
      <c r="BA81" s="304"/>
      <c r="BB81" s="305" t="s">
        <v>64</v>
      </c>
      <c r="BC81" s="306"/>
      <c r="BD81" s="533" t="s">
        <v>58</v>
      </c>
      <c r="BE81" s="534"/>
      <c r="BF81" s="535"/>
      <c r="BH81" s="252" t="s">
        <v>1168</v>
      </c>
      <c r="BI81" s="253"/>
      <c r="BJ81" s="253"/>
      <c r="BK81" s="253"/>
      <c r="BL81" s="253"/>
      <c r="BM81" s="254" t="s">
        <v>1169</v>
      </c>
      <c r="BN81" s="254"/>
      <c r="BO81" s="254"/>
      <c r="BP81" s="254"/>
      <c r="BQ81" s="254"/>
      <c r="BR81" s="254"/>
      <c r="BS81" s="254"/>
      <c r="BT81" s="254"/>
      <c r="BU81" s="254"/>
      <c r="BV81" s="254"/>
      <c r="BW81" s="254"/>
      <c r="BX81" s="254"/>
      <c r="BY81" s="254"/>
      <c r="BZ81" s="254"/>
      <c r="CA81" s="254"/>
      <c r="CB81" s="255"/>
      <c r="CE81" s="243"/>
      <c r="CF81" s="244"/>
      <c r="CG81" s="244"/>
      <c r="CH81" s="244"/>
      <c r="CI81" s="244"/>
      <c r="CJ81" s="244"/>
      <c r="CK81" s="244"/>
      <c r="CL81" s="244"/>
      <c r="CM81" s="244"/>
      <c r="CN81" s="244"/>
      <c r="CO81" s="244"/>
      <c r="CP81" s="244"/>
      <c r="CQ81" s="244"/>
      <c r="CR81" s="244"/>
      <c r="CS81" s="245"/>
    </row>
    <row r="82" spans="1:100" ht="12.75" customHeight="1" x14ac:dyDescent="0.2">
      <c r="A82" s="71" t="s">
        <v>423</v>
      </c>
      <c r="B82" s="71"/>
      <c r="AP82" s="527" t="s">
        <v>648</v>
      </c>
      <c r="AQ82" s="528"/>
      <c r="AR82" s="528"/>
      <c r="AS82" s="528"/>
      <c r="AT82" s="528"/>
      <c r="AU82" s="528"/>
      <c r="AV82" s="528"/>
      <c r="AW82" s="529"/>
      <c r="AX82" s="303">
        <f>BW29</f>
        <v>6719</v>
      </c>
      <c r="AY82" s="304"/>
      <c r="AZ82" s="304"/>
      <c r="BA82" s="304"/>
      <c r="BB82" s="305" t="s">
        <v>64</v>
      </c>
      <c r="BC82" s="306"/>
      <c r="BD82" s="524" t="s">
        <v>58</v>
      </c>
      <c r="BE82" s="525"/>
      <c r="BF82" s="526"/>
      <c r="BH82" s="79"/>
      <c r="BI82" s="71"/>
      <c r="BJ82" s="71"/>
      <c r="BK82" s="71"/>
      <c r="BL82" s="71"/>
      <c r="BM82" s="254"/>
      <c r="BN82" s="254"/>
      <c r="BO82" s="254"/>
      <c r="BP82" s="254"/>
      <c r="BQ82" s="254"/>
      <c r="BR82" s="254"/>
      <c r="BS82" s="254"/>
      <c r="BT82" s="254"/>
      <c r="BU82" s="254"/>
      <c r="BV82" s="254"/>
      <c r="BW82" s="254"/>
      <c r="BX82" s="254"/>
      <c r="BY82" s="254"/>
      <c r="BZ82" s="254"/>
      <c r="CA82" s="254"/>
      <c r="CB82" s="255"/>
      <c r="CE82" s="243"/>
      <c r="CF82" s="244"/>
      <c r="CG82" s="244"/>
      <c r="CH82" s="244"/>
      <c r="CI82" s="244"/>
      <c r="CJ82" s="244"/>
      <c r="CK82" s="244"/>
      <c r="CL82" s="244"/>
      <c r="CM82" s="244"/>
      <c r="CN82" s="244"/>
      <c r="CO82" s="244"/>
      <c r="CP82" s="244"/>
      <c r="CQ82" s="244"/>
      <c r="CR82" s="244"/>
      <c r="CS82" s="245"/>
    </row>
    <row r="83" spans="1:100" ht="12.75" customHeight="1" thickBot="1" x14ac:dyDescent="0.25">
      <c r="A83" s="71" t="s">
        <v>424</v>
      </c>
      <c r="B83" s="71"/>
      <c r="AP83" s="527" t="s">
        <v>649</v>
      </c>
      <c r="AQ83" s="528"/>
      <c r="AR83" s="528"/>
      <c r="AS83" s="528"/>
      <c r="AT83" s="528"/>
      <c r="AU83" s="528"/>
      <c r="AV83" s="528"/>
      <c r="AW83" s="529"/>
      <c r="AX83" s="303">
        <f>BW68</f>
        <v>6625</v>
      </c>
      <c r="AY83" s="304"/>
      <c r="AZ83" s="304"/>
      <c r="BA83" s="304"/>
      <c r="BB83" s="305" t="s">
        <v>64</v>
      </c>
      <c r="BC83" s="306"/>
      <c r="BD83" s="530" t="s">
        <v>58</v>
      </c>
      <c r="BE83" s="531"/>
      <c r="BF83" s="532"/>
      <c r="BH83" s="80"/>
      <c r="BI83" s="81"/>
      <c r="BJ83" s="81"/>
      <c r="BK83" s="81"/>
      <c r="BL83" s="81"/>
      <c r="BM83" s="256"/>
      <c r="BN83" s="256"/>
      <c r="BO83" s="256"/>
      <c r="BP83" s="256"/>
      <c r="BQ83" s="256"/>
      <c r="BR83" s="256"/>
      <c r="BS83" s="256"/>
      <c r="BT83" s="256"/>
      <c r="BU83" s="256"/>
      <c r="BV83" s="256"/>
      <c r="BW83" s="256"/>
      <c r="BX83" s="256"/>
      <c r="BY83" s="256"/>
      <c r="BZ83" s="256"/>
      <c r="CA83" s="256"/>
      <c r="CB83" s="257"/>
      <c r="CC83" s="63"/>
      <c r="CD83" s="63"/>
      <c r="CE83" s="258" t="s">
        <v>425</v>
      </c>
      <c r="CF83" s="259"/>
      <c r="CG83" s="259"/>
      <c r="CH83" s="259"/>
      <c r="CI83" s="259"/>
      <c r="CJ83" s="259"/>
      <c r="CK83" s="259"/>
      <c r="CL83" s="259"/>
      <c r="CM83" s="259"/>
      <c r="CN83" s="259"/>
      <c r="CO83" s="259"/>
      <c r="CP83" s="259"/>
      <c r="CQ83" s="259"/>
      <c r="CR83" s="259"/>
      <c r="CS83" s="260"/>
    </row>
    <row r="84" spans="1:100" ht="12.75" customHeight="1" thickBot="1" x14ac:dyDescent="0.25">
      <c r="A84" s="71" t="s">
        <v>426</v>
      </c>
      <c r="AP84" s="296" t="s">
        <v>57</v>
      </c>
      <c r="AQ84" s="297"/>
      <c r="AR84" s="297"/>
      <c r="AS84" s="297"/>
      <c r="AT84" s="297"/>
      <c r="AU84" s="297"/>
      <c r="AV84" s="297"/>
      <c r="AW84" s="298"/>
      <c r="AX84" s="299">
        <f>SUM(AX79:BA83)</f>
        <v>100398</v>
      </c>
      <c r="AY84" s="299"/>
      <c r="AZ84" s="299"/>
      <c r="BA84" s="299"/>
      <c r="BB84" s="293" t="s">
        <v>64</v>
      </c>
      <c r="BC84" s="293"/>
      <c r="BD84" s="293"/>
      <c r="BE84" s="293"/>
      <c r="BF84" s="294"/>
      <c r="BH84" s="242" t="s">
        <v>427</v>
      </c>
      <c r="BI84" s="242"/>
      <c r="BJ84" s="242"/>
      <c r="BK84" s="242"/>
      <c r="BL84" s="242"/>
      <c r="BM84" s="242"/>
      <c r="BN84" s="242"/>
      <c r="BO84" s="242"/>
      <c r="BP84" s="242"/>
      <c r="BQ84" s="242"/>
      <c r="BR84" s="242"/>
      <c r="BS84" s="242"/>
      <c r="BT84" s="242"/>
      <c r="BU84" s="242"/>
      <c r="BV84" s="242"/>
      <c r="BW84" s="242"/>
      <c r="BX84" s="242"/>
      <c r="BY84" s="242"/>
      <c r="BZ84" s="242"/>
      <c r="CA84" s="242"/>
      <c r="CB84" s="242"/>
      <c r="CC84" s="242"/>
      <c r="CD84" s="242"/>
      <c r="CE84" s="242"/>
      <c r="CF84" s="242"/>
      <c r="CG84" s="242"/>
      <c r="CH84" s="242"/>
      <c r="CI84" s="242"/>
      <c r="CJ84" s="242"/>
      <c r="CK84" s="242"/>
      <c r="CL84" s="242"/>
      <c r="CM84" s="242"/>
      <c r="CN84" s="242"/>
      <c r="CO84" s="242"/>
      <c r="CP84" s="242"/>
      <c r="CQ84" s="242"/>
      <c r="CR84" s="242"/>
      <c r="CS84" s="242"/>
      <c r="CT84" s="63"/>
    </row>
    <row r="85" spans="1:100" x14ac:dyDescent="0.2">
      <c r="BH85" s="59"/>
      <c r="BI85" s="59"/>
      <c r="BJ85" s="59"/>
      <c r="BK85" s="59"/>
      <c r="BL85" s="59"/>
      <c r="BM85" s="59"/>
      <c r="BN85" s="59"/>
      <c r="BO85" s="59"/>
      <c r="BP85" s="59"/>
      <c r="BQ85" s="59"/>
      <c r="BR85" s="59"/>
      <c r="BS85" s="59"/>
      <c r="BT85" s="59"/>
      <c r="BU85" s="59"/>
      <c r="BV85" s="59"/>
      <c r="BW85" s="59"/>
      <c r="BX85" s="59"/>
      <c r="BY85" s="59"/>
      <c r="BZ85" s="59"/>
      <c r="CA85" s="59"/>
    </row>
    <row r="86" spans="1:100" x14ac:dyDescent="0.2">
      <c r="BI86" s="59"/>
      <c r="BJ86" s="59"/>
      <c r="BK86" s="59"/>
      <c r="BL86" s="59"/>
      <c r="BM86" s="59"/>
      <c r="BN86" s="59"/>
      <c r="BO86" s="59"/>
      <c r="BP86" s="59"/>
      <c r="BQ86" s="59"/>
      <c r="BR86" s="59"/>
      <c r="BS86" s="59"/>
      <c r="BT86" s="59"/>
      <c r="BU86" s="59"/>
      <c r="BV86" s="59"/>
      <c r="BW86" s="59"/>
      <c r="BX86" s="59"/>
      <c r="BY86" s="59"/>
      <c r="BZ86" s="59"/>
      <c r="CC86" s="59"/>
      <c r="CD86" s="59"/>
      <c r="CT86" s="31"/>
      <c r="CU86" s="31"/>
      <c r="CV86" s="31"/>
    </row>
    <row r="87" spans="1:100" x14ac:dyDescent="0.2">
      <c r="BG87" s="59"/>
      <c r="BH87" s="59"/>
      <c r="BI87" s="59"/>
      <c r="BJ87" s="59"/>
      <c r="BK87" s="59"/>
      <c r="BL87" s="59"/>
      <c r="BM87" s="59"/>
      <c r="BN87" s="59"/>
      <c r="BO87" s="59"/>
      <c r="BP87" s="59"/>
      <c r="BQ87" s="59"/>
      <c r="BR87" s="59"/>
      <c r="BS87" s="59"/>
      <c r="BT87" s="59"/>
      <c r="BU87" s="59"/>
      <c r="BV87" s="59"/>
      <c r="BW87" s="59"/>
      <c r="BX87" s="59"/>
      <c r="BY87" s="59"/>
      <c r="BZ87" s="59"/>
    </row>
    <row r="88" spans="1:100" x14ac:dyDescent="0.2">
      <c r="AN88" s="71"/>
      <c r="AO88" s="11"/>
      <c r="BE88" s="59"/>
      <c r="BF88" s="59"/>
      <c r="BG88" s="11"/>
      <c r="BH88" s="59"/>
    </row>
    <row r="89" spans="1:100" x14ac:dyDescent="0.2">
      <c r="AP89" s="11"/>
      <c r="AQ89" s="11"/>
      <c r="AR89" s="11"/>
      <c r="AS89" s="11"/>
      <c r="AT89" s="11"/>
      <c r="AU89" s="11"/>
      <c r="AV89" s="11"/>
      <c r="AW89" s="11"/>
      <c r="AX89" s="11"/>
      <c r="AY89" s="11"/>
      <c r="AZ89" s="11"/>
      <c r="BA89" s="11"/>
      <c r="BB89" s="11"/>
      <c r="BC89" s="11"/>
      <c r="BD89" s="11"/>
      <c r="BE89" s="11"/>
      <c r="BF89" s="11"/>
      <c r="BI89" s="71"/>
      <c r="BJ89" s="71"/>
      <c r="BK89" s="71"/>
      <c r="BL89" s="71"/>
      <c r="BM89" s="71"/>
      <c r="BN89" s="48"/>
      <c r="BO89" s="48"/>
      <c r="BP89" s="48"/>
      <c r="BQ89" s="48"/>
      <c r="BR89" s="48"/>
      <c r="BS89" s="48"/>
      <c r="BT89" s="48"/>
      <c r="BU89" s="48"/>
      <c r="BV89" s="71"/>
      <c r="BW89" s="71"/>
      <c r="BX89" s="71"/>
      <c r="BY89" s="71"/>
    </row>
    <row r="90" spans="1:100" x14ac:dyDescent="0.2">
      <c r="AO90" s="71"/>
      <c r="BG90" s="71"/>
      <c r="BH90" s="71"/>
      <c r="BI90" s="71"/>
      <c r="BJ90" s="71"/>
      <c r="BK90" s="71"/>
      <c r="BL90" s="71"/>
      <c r="BM90" s="71"/>
      <c r="BV90" s="71"/>
      <c r="BW90" s="71"/>
      <c r="BX90" s="71"/>
      <c r="BY90" s="71"/>
    </row>
    <row r="91" spans="1:100" x14ac:dyDescent="0.2">
      <c r="AP91" s="71"/>
      <c r="AQ91" s="71"/>
      <c r="AR91" s="71"/>
      <c r="AS91" s="71"/>
      <c r="AT91" s="71"/>
      <c r="AU91" s="71"/>
      <c r="AV91" s="71"/>
      <c r="AW91" s="71"/>
      <c r="AX91" s="71"/>
      <c r="AY91" s="71"/>
      <c r="AZ91" s="71"/>
      <c r="BA91" s="71"/>
      <c r="BB91" s="71"/>
      <c r="BC91" s="71"/>
      <c r="BD91" s="71"/>
      <c r="BE91" s="71"/>
      <c r="BF91" s="71"/>
      <c r="BG91" s="71"/>
      <c r="BH91" s="71"/>
    </row>
    <row r="92" spans="1:100" x14ac:dyDescent="0.2">
      <c r="BE92" s="71"/>
      <c r="BF92" s="71"/>
    </row>
    <row r="95" spans="1:100" x14ac:dyDescent="0.2">
      <c r="CT95" s="46"/>
      <c r="CU95" s="46"/>
      <c r="CV95" s="46"/>
    </row>
    <row r="96" spans="1:100" x14ac:dyDescent="0.2">
      <c r="CT96" s="46"/>
      <c r="CU96" s="46"/>
      <c r="CV96" s="46"/>
    </row>
    <row r="97" spans="83:100" x14ac:dyDescent="0.2">
      <c r="CT97" s="46"/>
      <c r="CU97" s="46"/>
      <c r="CV97" s="46"/>
    </row>
    <row r="98" spans="83:100" x14ac:dyDescent="0.2">
      <c r="CT98" s="46"/>
      <c r="CU98" s="46"/>
      <c r="CV98" s="46"/>
    </row>
    <row r="99" spans="83:100" x14ac:dyDescent="0.2">
      <c r="CT99" s="46"/>
      <c r="CU99" s="46"/>
      <c r="CV99" s="46"/>
    </row>
    <row r="102" spans="83:100" x14ac:dyDescent="0.2">
      <c r="CE102" s="63"/>
      <c r="CF102" s="63"/>
      <c r="CG102" s="63"/>
      <c r="CH102" s="63"/>
      <c r="CI102" s="63"/>
      <c r="CJ102" s="63"/>
      <c r="CK102" s="63"/>
      <c r="CL102" s="63"/>
      <c r="CM102" s="63"/>
      <c r="CN102" s="63"/>
      <c r="CO102" s="63"/>
      <c r="CP102" s="63"/>
      <c r="CQ102" s="63"/>
      <c r="CR102" s="63"/>
      <c r="CS102" s="63"/>
    </row>
    <row r="104" spans="83:100" x14ac:dyDescent="0.2">
      <c r="CG104" s="59"/>
      <c r="CH104" s="59"/>
      <c r="CI104" s="31"/>
      <c r="CJ104" s="31"/>
      <c r="CK104" s="31"/>
      <c r="CL104" s="31"/>
      <c r="CM104" s="31"/>
      <c r="CN104" s="31"/>
      <c r="CO104" s="31"/>
      <c r="CP104" s="31"/>
      <c r="CQ104" s="31"/>
      <c r="CR104" s="31"/>
      <c r="CS104" s="31"/>
    </row>
    <row r="110" spans="83:100" x14ac:dyDescent="0.2">
      <c r="CT110" s="59"/>
      <c r="CU110" s="59"/>
      <c r="CV110" s="59"/>
    </row>
    <row r="113" spans="85:97" x14ac:dyDescent="0.2">
      <c r="CG113" s="46"/>
      <c r="CH113" s="46"/>
      <c r="CI113" s="46"/>
      <c r="CJ113" s="46"/>
      <c r="CK113" s="46"/>
      <c r="CL113" s="46"/>
      <c r="CM113" s="46"/>
      <c r="CN113" s="46"/>
      <c r="CO113" s="46"/>
      <c r="CP113" s="46"/>
      <c r="CQ113" s="46"/>
      <c r="CR113" s="46"/>
      <c r="CS113" s="46"/>
    </row>
    <row r="114" spans="85:97" x14ac:dyDescent="0.2">
      <c r="CN114" s="46"/>
      <c r="CO114" s="46"/>
      <c r="CP114" s="46"/>
      <c r="CQ114" s="46"/>
      <c r="CR114" s="46"/>
      <c r="CS114" s="46"/>
    </row>
    <row r="115" spans="85:97" x14ac:dyDescent="0.2">
      <c r="CN115" s="46"/>
      <c r="CO115" s="46"/>
      <c r="CP115" s="46"/>
      <c r="CQ115" s="46"/>
      <c r="CR115" s="46"/>
      <c r="CS115" s="46"/>
    </row>
    <row r="116" spans="85:97" x14ac:dyDescent="0.2">
      <c r="CN116" s="46"/>
      <c r="CO116" s="46"/>
      <c r="CP116" s="46"/>
      <c r="CQ116" s="46"/>
      <c r="CR116" s="46"/>
      <c r="CS116" s="46"/>
    </row>
    <row r="117" spans="85:97" x14ac:dyDescent="0.2">
      <c r="CN117" s="46"/>
      <c r="CO117" s="46"/>
      <c r="CP117" s="46"/>
      <c r="CQ117" s="46"/>
      <c r="CR117" s="46"/>
      <c r="CS117" s="46"/>
    </row>
    <row r="120" spans="85:97" x14ac:dyDescent="0.2">
      <c r="CG120" s="71"/>
    </row>
    <row r="128" spans="85:97" x14ac:dyDescent="0.2">
      <c r="CG128" s="59"/>
      <c r="CH128" s="59"/>
      <c r="CI128" s="59"/>
      <c r="CJ128" s="59"/>
      <c r="CK128" s="59"/>
      <c r="CL128" s="59"/>
      <c r="CM128" s="59"/>
      <c r="CN128" s="59"/>
      <c r="CO128" s="59"/>
      <c r="CP128" s="59"/>
      <c r="CQ128" s="59"/>
      <c r="CR128" s="59"/>
      <c r="CS128" s="59"/>
    </row>
  </sheetData>
  <sheetProtection formatCells="0"/>
  <mergeCells count="1026">
    <mergeCell ref="A1:BE2"/>
    <mergeCell ref="I3:Q3"/>
    <mergeCell ref="BE3:BQ3"/>
    <mergeCell ref="A4:G4"/>
    <mergeCell ref="I4:Y4"/>
    <mergeCell ref="Z4:AE4"/>
    <mergeCell ref="AF4:AN4"/>
    <mergeCell ref="AO4:AU4"/>
    <mergeCell ref="AV4:BD4"/>
    <mergeCell ref="BE4:BL4"/>
    <mergeCell ref="AX5:BC5"/>
    <mergeCell ref="BF5:BK5"/>
    <mergeCell ref="BN5:BQ5"/>
    <mergeCell ref="AV6:AW6"/>
    <mergeCell ref="AX6:BC6"/>
    <mergeCell ref="BF6:BI6"/>
    <mergeCell ref="BJ6:BP6"/>
    <mergeCell ref="BN4:BQ4"/>
    <mergeCell ref="BR4:BU5"/>
    <mergeCell ref="BV4:CF5"/>
    <mergeCell ref="CG4:CI5"/>
    <mergeCell ref="CJ4:CV6"/>
    <mergeCell ref="A5:G8"/>
    <mergeCell ref="I5:AE6"/>
    <mergeCell ref="AF5:AN6"/>
    <mergeCell ref="AO5:AU6"/>
    <mergeCell ref="AV5:AW5"/>
    <mergeCell ref="BE7:BI7"/>
    <mergeCell ref="BJ7:BQ7"/>
    <mergeCell ref="BR7:CI10"/>
    <mergeCell ref="CJ7:CV7"/>
    <mergeCell ref="I8:AE8"/>
    <mergeCell ref="AF8:AO10"/>
    <mergeCell ref="AP8:AU8"/>
    <mergeCell ref="AV8:BD8"/>
    <mergeCell ref="BE8:BI10"/>
    <mergeCell ref="BJ8:BQ10"/>
    <mergeCell ref="BR6:CI6"/>
    <mergeCell ref="I7:J7"/>
    <mergeCell ref="K7:M7"/>
    <mergeCell ref="O7:Q7"/>
    <mergeCell ref="S7:V7"/>
    <mergeCell ref="W7:Y7"/>
    <mergeCell ref="Z7:AC7"/>
    <mergeCell ref="AD7:AE7"/>
    <mergeCell ref="AF7:AT7"/>
    <mergeCell ref="AW7:BA7"/>
    <mergeCell ref="AO12:AX12"/>
    <mergeCell ref="AY12:AZ12"/>
    <mergeCell ref="BA12:BP12"/>
    <mergeCell ref="BQ12:BX12"/>
    <mergeCell ref="BY12:CB12"/>
    <mergeCell ref="A13:C13"/>
    <mergeCell ref="D13:N13"/>
    <mergeCell ref="O13:Q13"/>
    <mergeCell ref="R13:T13"/>
    <mergeCell ref="U13:W13"/>
    <mergeCell ref="I9:AE10"/>
    <mergeCell ref="AP9:AU9"/>
    <mergeCell ref="AW9:BA9"/>
    <mergeCell ref="AP10:AU10"/>
    <mergeCell ref="BA10:BC10"/>
    <mergeCell ref="A12:J12"/>
    <mergeCell ref="K12:L12"/>
    <mergeCell ref="M12:AB12"/>
    <mergeCell ref="AC12:AJ12"/>
    <mergeCell ref="AK12:AN12"/>
    <mergeCell ref="BF14:BH14"/>
    <mergeCell ref="BI14:BK14"/>
    <mergeCell ref="BL14:BV14"/>
    <mergeCell ref="BW14:BY14"/>
    <mergeCell ref="BZ14:CB14"/>
    <mergeCell ref="A15:C15"/>
    <mergeCell ref="D15:N15"/>
    <mergeCell ref="O15:Q15"/>
    <mergeCell ref="R15:T15"/>
    <mergeCell ref="U15:W15"/>
    <mergeCell ref="X14:AH14"/>
    <mergeCell ref="AI14:AK14"/>
    <mergeCell ref="AL14:AN14"/>
    <mergeCell ref="AO14:AQ14"/>
    <mergeCell ref="AR14:BB14"/>
    <mergeCell ref="BC14:BE14"/>
    <mergeCell ref="BF13:BH13"/>
    <mergeCell ref="BI13:BK13"/>
    <mergeCell ref="BL13:BV13"/>
    <mergeCell ref="BW13:BY13"/>
    <mergeCell ref="BZ13:CB13"/>
    <mergeCell ref="A14:C14"/>
    <mergeCell ref="D14:N14"/>
    <mergeCell ref="O14:Q14"/>
    <mergeCell ref="R14:T14"/>
    <mergeCell ref="U14:W14"/>
    <mergeCell ref="X13:AH13"/>
    <mergeCell ref="AI13:AK13"/>
    <mergeCell ref="AL13:AN13"/>
    <mergeCell ref="AO13:AQ13"/>
    <mergeCell ref="AR13:BB13"/>
    <mergeCell ref="BC13:BE13"/>
    <mergeCell ref="BF16:BH16"/>
    <mergeCell ref="BI16:BK16"/>
    <mergeCell ref="BL16:BV16"/>
    <mergeCell ref="BW16:BY16"/>
    <mergeCell ref="BZ16:CB16"/>
    <mergeCell ref="A17:C17"/>
    <mergeCell ref="D17:N17"/>
    <mergeCell ref="O17:Q17"/>
    <mergeCell ref="R17:T17"/>
    <mergeCell ref="U17:AH17"/>
    <mergeCell ref="X16:AH16"/>
    <mergeCell ref="AI16:AK16"/>
    <mergeCell ref="AL16:AN16"/>
    <mergeCell ref="AO16:AQ16"/>
    <mergeCell ref="AR16:BB16"/>
    <mergeCell ref="BC16:BE16"/>
    <mergeCell ref="BF15:BH15"/>
    <mergeCell ref="BI15:BK15"/>
    <mergeCell ref="BL15:BV15"/>
    <mergeCell ref="BW15:BY15"/>
    <mergeCell ref="BZ15:CB15"/>
    <mergeCell ref="A16:C16"/>
    <mergeCell ref="D16:N16"/>
    <mergeCell ref="O16:Q16"/>
    <mergeCell ref="R16:T16"/>
    <mergeCell ref="U16:W16"/>
    <mergeCell ref="X15:AH15"/>
    <mergeCell ref="AI15:AK15"/>
    <mergeCell ref="AL15:AN15"/>
    <mergeCell ref="AO15:AQ15"/>
    <mergeCell ref="AR15:BB15"/>
    <mergeCell ref="BC15:BE15"/>
    <mergeCell ref="BI18:BK18"/>
    <mergeCell ref="BL18:BV18"/>
    <mergeCell ref="BW18:BY18"/>
    <mergeCell ref="BZ18:CB18"/>
    <mergeCell ref="A19:N19"/>
    <mergeCell ref="O19:Q19"/>
    <mergeCell ref="R19:T19"/>
    <mergeCell ref="U19:W19"/>
    <mergeCell ref="X19:AH19"/>
    <mergeCell ref="AI19:AK19"/>
    <mergeCell ref="AI18:AK18"/>
    <mergeCell ref="AL18:AN18"/>
    <mergeCell ref="AO18:AQ18"/>
    <mergeCell ref="AR18:BB18"/>
    <mergeCell ref="BC18:BE18"/>
    <mergeCell ref="BF18:BH18"/>
    <mergeCell ref="BI17:BK17"/>
    <mergeCell ref="BL17:BV17"/>
    <mergeCell ref="BW17:BY17"/>
    <mergeCell ref="BZ17:CB17"/>
    <mergeCell ref="A18:C18"/>
    <mergeCell ref="D18:N18"/>
    <mergeCell ref="O18:Q18"/>
    <mergeCell ref="R18:T18"/>
    <mergeCell ref="U18:W18"/>
    <mergeCell ref="X18:AH18"/>
    <mergeCell ref="AI17:AK17"/>
    <mergeCell ref="AL17:AN17"/>
    <mergeCell ref="AO17:AQ17"/>
    <mergeCell ref="AR17:BB17"/>
    <mergeCell ref="BC17:BE17"/>
    <mergeCell ref="BF17:BH17"/>
    <mergeCell ref="BW20:BY20"/>
    <mergeCell ref="BZ20:CB20"/>
    <mergeCell ref="A21:C21"/>
    <mergeCell ref="D21:N21"/>
    <mergeCell ref="O21:Q21"/>
    <mergeCell ref="R21:T21"/>
    <mergeCell ref="U21:W21"/>
    <mergeCell ref="X21:AH21"/>
    <mergeCell ref="AI21:AK21"/>
    <mergeCell ref="AL21:AN21"/>
    <mergeCell ref="AO20:AQ20"/>
    <mergeCell ref="AR20:BB20"/>
    <mergeCell ref="BC20:BE20"/>
    <mergeCell ref="BF20:BH20"/>
    <mergeCell ref="BI20:BK20"/>
    <mergeCell ref="BL20:BV20"/>
    <mergeCell ref="BW19:BY19"/>
    <mergeCell ref="BZ19:CB19"/>
    <mergeCell ref="A20:C20"/>
    <mergeCell ref="D20:N20"/>
    <mergeCell ref="O20:Q20"/>
    <mergeCell ref="R20:T20"/>
    <mergeCell ref="U20:W20"/>
    <mergeCell ref="X20:AH20"/>
    <mergeCell ref="AI20:AK20"/>
    <mergeCell ref="AL20:AN20"/>
    <mergeCell ref="AL19:AN19"/>
    <mergeCell ref="AO19:BB19"/>
    <mergeCell ref="BC19:BE19"/>
    <mergeCell ref="BF19:BH19"/>
    <mergeCell ref="BI19:BK19"/>
    <mergeCell ref="BL19:BV19"/>
    <mergeCell ref="BW22:BY22"/>
    <mergeCell ref="BZ22:CB22"/>
    <mergeCell ref="A23:N23"/>
    <mergeCell ref="O23:Q23"/>
    <mergeCell ref="R23:T23"/>
    <mergeCell ref="U23:W23"/>
    <mergeCell ref="X23:AH23"/>
    <mergeCell ref="AI23:AK23"/>
    <mergeCell ref="AL23:AN23"/>
    <mergeCell ref="AO23:AQ23"/>
    <mergeCell ref="AO22:AQ22"/>
    <mergeCell ref="AR22:BB22"/>
    <mergeCell ref="BC22:BE22"/>
    <mergeCell ref="BF22:BH22"/>
    <mergeCell ref="BI22:BK22"/>
    <mergeCell ref="BL22:BV22"/>
    <mergeCell ref="BW21:BY21"/>
    <mergeCell ref="BZ21:CB21"/>
    <mergeCell ref="A22:C22"/>
    <mergeCell ref="D22:N22"/>
    <mergeCell ref="O22:Q22"/>
    <mergeCell ref="R22:T22"/>
    <mergeCell ref="U22:W22"/>
    <mergeCell ref="X22:AH22"/>
    <mergeCell ref="AI22:AK22"/>
    <mergeCell ref="AL22:AN22"/>
    <mergeCell ref="AO21:AQ21"/>
    <mergeCell ref="AR21:BB21"/>
    <mergeCell ref="BC21:BE21"/>
    <mergeCell ref="BF21:BH21"/>
    <mergeCell ref="BI21:BK21"/>
    <mergeCell ref="BL21:BV21"/>
    <mergeCell ref="BF24:BH24"/>
    <mergeCell ref="BI24:BK24"/>
    <mergeCell ref="BL24:BV24"/>
    <mergeCell ref="BW24:BY24"/>
    <mergeCell ref="BZ24:CB24"/>
    <mergeCell ref="A25:C25"/>
    <mergeCell ref="D25:N25"/>
    <mergeCell ref="O25:Q25"/>
    <mergeCell ref="R25:T25"/>
    <mergeCell ref="U25:W25"/>
    <mergeCell ref="BZ23:CB23"/>
    <mergeCell ref="A24:C24"/>
    <mergeCell ref="D24:N24"/>
    <mergeCell ref="O24:Q24"/>
    <mergeCell ref="R24:T24"/>
    <mergeCell ref="U24:AH24"/>
    <mergeCell ref="AI24:AK24"/>
    <mergeCell ref="AL24:AN24"/>
    <mergeCell ref="AO24:BB24"/>
    <mergeCell ref="BC24:BE24"/>
    <mergeCell ref="AR23:BB23"/>
    <mergeCell ref="BC23:BE23"/>
    <mergeCell ref="BF23:BH23"/>
    <mergeCell ref="BI23:BK23"/>
    <mergeCell ref="BL23:BV23"/>
    <mergeCell ref="BW23:BY23"/>
    <mergeCell ref="BF26:BH26"/>
    <mergeCell ref="BI26:BK26"/>
    <mergeCell ref="BL26:BV26"/>
    <mergeCell ref="BW26:BY26"/>
    <mergeCell ref="BZ26:CB26"/>
    <mergeCell ref="A27:C27"/>
    <mergeCell ref="D27:N27"/>
    <mergeCell ref="O27:Q27"/>
    <mergeCell ref="R27:T27"/>
    <mergeCell ref="U27:W27"/>
    <mergeCell ref="X26:AH26"/>
    <mergeCell ref="AI26:AK26"/>
    <mergeCell ref="AL26:AN26"/>
    <mergeCell ref="AO26:AQ26"/>
    <mergeCell ref="AR26:BB26"/>
    <mergeCell ref="BC26:BE26"/>
    <mergeCell ref="BF25:BH25"/>
    <mergeCell ref="BI25:BK25"/>
    <mergeCell ref="BL25:BV25"/>
    <mergeCell ref="BW25:BY25"/>
    <mergeCell ref="BZ25:CB25"/>
    <mergeCell ref="A26:C26"/>
    <mergeCell ref="D26:N26"/>
    <mergeCell ref="O26:Q26"/>
    <mergeCell ref="R26:T26"/>
    <mergeCell ref="U26:W26"/>
    <mergeCell ref="X25:AH25"/>
    <mergeCell ref="AI25:AK25"/>
    <mergeCell ref="AL25:AN25"/>
    <mergeCell ref="AO25:AQ25"/>
    <mergeCell ref="AR25:BB25"/>
    <mergeCell ref="BC25:BE25"/>
    <mergeCell ref="BF28:BH28"/>
    <mergeCell ref="BI28:BK28"/>
    <mergeCell ref="BL28:BV28"/>
    <mergeCell ref="BW28:BY28"/>
    <mergeCell ref="BZ28:CB28"/>
    <mergeCell ref="A29:C29"/>
    <mergeCell ref="D29:N29"/>
    <mergeCell ref="O29:Q29"/>
    <mergeCell ref="R29:T29"/>
    <mergeCell ref="U29:AH29"/>
    <mergeCell ref="X28:AH28"/>
    <mergeCell ref="AI28:AK28"/>
    <mergeCell ref="AL28:AN28"/>
    <mergeCell ref="AO28:AQ28"/>
    <mergeCell ref="AR28:BB28"/>
    <mergeCell ref="BC28:BE28"/>
    <mergeCell ref="BF27:BH27"/>
    <mergeCell ref="BI27:BK27"/>
    <mergeCell ref="BL27:BV27"/>
    <mergeCell ref="BW27:BY27"/>
    <mergeCell ref="BZ27:CB27"/>
    <mergeCell ref="A28:C28"/>
    <mergeCell ref="D28:N28"/>
    <mergeCell ref="O28:Q28"/>
    <mergeCell ref="R28:T28"/>
    <mergeCell ref="U28:W28"/>
    <mergeCell ref="X27:AH27"/>
    <mergeCell ref="AI27:AK27"/>
    <mergeCell ref="AL27:AN27"/>
    <mergeCell ref="AO27:AQ27"/>
    <mergeCell ref="AR27:BB27"/>
    <mergeCell ref="BC27:BE27"/>
    <mergeCell ref="BL30:BV30"/>
    <mergeCell ref="BW30:BY30"/>
    <mergeCell ref="BZ30:CB30"/>
    <mergeCell ref="A31:C31"/>
    <mergeCell ref="D31:N31"/>
    <mergeCell ref="O31:Q31"/>
    <mergeCell ref="R31:T31"/>
    <mergeCell ref="U31:W31"/>
    <mergeCell ref="X31:AH31"/>
    <mergeCell ref="AI31:AK31"/>
    <mergeCell ref="AL30:AN30"/>
    <mergeCell ref="AO30:AQ30"/>
    <mergeCell ref="AR30:BB30"/>
    <mergeCell ref="BC30:BE30"/>
    <mergeCell ref="BF30:BH30"/>
    <mergeCell ref="BI30:BK30"/>
    <mergeCell ref="BI29:BV29"/>
    <mergeCell ref="BW29:BY29"/>
    <mergeCell ref="BZ29:CB29"/>
    <mergeCell ref="A30:C30"/>
    <mergeCell ref="D30:N30"/>
    <mergeCell ref="O30:Q30"/>
    <mergeCell ref="R30:T30"/>
    <mergeCell ref="U30:W30"/>
    <mergeCell ref="X30:AH30"/>
    <mergeCell ref="AI30:AK30"/>
    <mergeCell ref="AI29:AK29"/>
    <mergeCell ref="AL29:AN29"/>
    <mergeCell ref="AO29:AQ29"/>
    <mergeCell ref="AR29:BB29"/>
    <mergeCell ref="BC29:BE29"/>
    <mergeCell ref="BF29:BH29"/>
    <mergeCell ref="BL32:BV32"/>
    <mergeCell ref="BW32:BY32"/>
    <mergeCell ref="BZ32:CB32"/>
    <mergeCell ref="A33:C33"/>
    <mergeCell ref="D33:N33"/>
    <mergeCell ref="O33:Q33"/>
    <mergeCell ref="R33:T33"/>
    <mergeCell ref="U33:W33"/>
    <mergeCell ref="X33:AH33"/>
    <mergeCell ref="AI33:AK33"/>
    <mergeCell ref="AL32:AN32"/>
    <mergeCell ref="AO32:AQ32"/>
    <mergeCell ref="AR32:BB32"/>
    <mergeCell ref="BC32:BE32"/>
    <mergeCell ref="BF32:BH32"/>
    <mergeCell ref="BI32:BK32"/>
    <mergeCell ref="BL31:BV31"/>
    <mergeCell ref="BW31:BY31"/>
    <mergeCell ref="BZ31:CB31"/>
    <mergeCell ref="A32:C32"/>
    <mergeCell ref="D32:N32"/>
    <mergeCell ref="O32:Q32"/>
    <mergeCell ref="R32:T32"/>
    <mergeCell ref="U32:W32"/>
    <mergeCell ref="X32:AH32"/>
    <mergeCell ref="AI32:AK32"/>
    <mergeCell ref="AL31:AN31"/>
    <mergeCell ref="AO31:AQ31"/>
    <mergeCell ref="AR31:BB31"/>
    <mergeCell ref="BC31:BE31"/>
    <mergeCell ref="BF31:BH31"/>
    <mergeCell ref="BI31:BK31"/>
    <mergeCell ref="BW34:BY34"/>
    <mergeCell ref="BZ34:CB34"/>
    <mergeCell ref="A35:C35"/>
    <mergeCell ref="D35:N35"/>
    <mergeCell ref="O35:Q35"/>
    <mergeCell ref="R35:T35"/>
    <mergeCell ref="U35:W35"/>
    <mergeCell ref="X35:AH35"/>
    <mergeCell ref="AI35:AK35"/>
    <mergeCell ref="AL35:AN35"/>
    <mergeCell ref="AO34:AQ34"/>
    <mergeCell ref="AR34:BB34"/>
    <mergeCell ref="BC34:BE34"/>
    <mergeCell ref="BF34:BH34"/>
    <mergeCell ref="BI34:BK34"/>
    <mergeCell ref="BL34:BV34"/>
    <mergeCell ref="BL33:BV33"/>
    <mergeCell ref="BW33:BY33"/>
    <mergeCell ref="BZ33:CB33"/>
    <mergeCell ref="A34:C34"/>
    <mergeCell ref="D34:N34"/>
    <mergeCell ref="O34:Q34"/>
    <mergeCell ref="R34:T34"/>
    <mergeCell ref="U34:AH34"/>
    <mergeCell ref="AI34:AK34"/>
    <mergeCell ref="AL34:AN34"/>
    <mergeCell ref="AL33:AN33"/>
    <mergeCell ref="AO33:AQ33"/>
    <mergeCell ref="AR33:BB33"/>
    <mergeCell ref="BC33:BE33"/>
    <mergeCell ref="BF33:BH33"/>
    <mergeCell ref="BI33:BK33"/>
    <mergeCell ref="A37:C37"/>
    <mergeCell ref="D37:N37"/>
    <mergeCell ref="O37:Q37"/>
    <mergeCell ref="R37:T37"/>
    <mergeCell ref="U37:W37"/>
    <mergeCell ref="X37:AH37"/>
    <mergeCell ref="BC36:BE36"/>
    <mergeCell ref="BF36:BH36"/>
    <mergeCell ref="BI36:BK36"/>
    <mergeCell ref="BL36:BV36"/>
    <mergeCell ref="BW36:BY36"/>
    <mergeCell ref="BZ36:CB36"/>
    <mergeCell ref="BZ35:CB35"/>
    <mergeCell ref="A36:N36"/>
    <mergeCell ref="O36:Q36"/>
    <mergeCell ref="R36:T36"/>
    <mergeCell ref="U36:W36"/>
    <mergeCell ref="X36:AH36"/>
    <mergeCell ref="AI36:AK36"/>
    <mergeCell ref="AL36:AN36"/>
    <mergeCell ref="AO36:AQ36"/>
    <mergeCell ref="AR36:BB36"/>
    <mergeCell ref="AO35:BB35"/>
    <mergeCell ref="BC35:BE35"/>
    <mergeCell ref="BF35:BH35"/>
    <mergeCell ref="BI35:BK35"/>
    <mergeCell ref="BL35:BV35"/>
    <mergeCell ref="BW35:BY35"/>
    <mergeCell ref="BI38:BK38"/>
    <mergeCell ref="BL38:BV38"/>
    <mergeCell ref="BW38:BY38"/>
    <mergeCell ref="BZ38:CB38"/>
    <mergeCell ref="A39:C39"/>
    <mergeCell ref="D39:N39"/>
    <mergeCell ref="O39:Q39"/>
    <mergeCell ref="R39:T39"/>
    <mergeCell ref="U39:W39"/>
    <mergeCell ref="X39:AH39"/>
    <mergeCell ref="AI38:AK38"/>
    <mergeCell ref="AL38:AN38"/>
    <mergeCell ref="AO38:AQ38"/>
    <mergeCell ref="AR38:BB38"/>
    <mergeCell ref="BC38:BE38"/>
    <mergeCell ref="BF38:BH38"/>
    <mergeCell ref="BI37:BK37"/>
    <mergeCell ref="BL37:BV37"/>
    <mergeCell ref="BW37:BY37"/>
    <mergeCell ref="BZ37:CB37"/>
    <mergeCell ref="A38:C38"/>
    <mergeCell ref="D38:N38"/>
    <mergeCell ref="O38:Q38"/>
    <mergeCell ref="R38:T38"/>
    <mergeCell ref="U38:W38"/>
    <mergeCell ref="X38:AH38"/>
    <mergeCell ref="AI37:AK37"/>
    <mergeCell ref="AL37:AN37"/>
    <mergeCell ref="AO37:AQ37"/>
    <mergeCell ref="AR37:BB37"/>
    <mergeCell ref="BC37:BE37"/>
    <mergeCell ref="BF37:BH37"/>
    <mergeCell ref="BL40:BV40"/>
    <mergeCell ref="BW40:BY40"/>
    <mergeCell ref="BZ40:CB40"/>
    <mergeCell ref="A41:N41"/>
    <mergeCell ref="O41:Q41"/>
    <mergeCell ref="R41:T41"/>
    <mergeCell ref="U41:W41"/>
    <mergeCell ref="X41:AH41"/>
    <mergeCell ref="AI41:AK41"/>
    <mergeCell ref="AL41:AN41"/>
    <mergeCell ref="AL40:AN40"/>
    <mergeCell ref="AO40:AQ40"/>
    <mergeCell ref="AR40:BB40"/>
    <mergeCell ref="BC40:BE40"/>
    <mergeCell ref="BF40:BH40"/>
    <mergeCell ref="BI40:BK40"/>
    <mergeCell ref="BI39:BK39"/>
    <mergeCell ref="BL39:BV39"/>
    <mergeCell ref="BW39:BY39"/>
    <mergeCell ref="BZ39:CB39"/>
    <mergeCell ref="A40:C40"/>
    <mergeCell ref="D40:N40"/>
    <mergeCell ref="O40:Q40"/>
    <mergeCell ref="R40:T40"/>
    <mergeCell ref="U40:AH40"/>
    <mergeCell ref="AI40:AK40"/>
    <mergeCell ref="AI39:AK39"/>
    <mergeCell ref="AL39:AN39"/>
    <mergeCell ref="AO39:AQ39"/>
    <mergeCell ref="AR39:BB39"/>
    <mergeCell ref="BC39:BE39"/>
    <mergeCell ref="BF39:BH39"/>
    <mergeCell ref="BC42:BE42"/>
    <mergeCell ref="BF42:BH42"/>
    <mergeCell ref="BI42:BK42"/>
    <mergeCell ref="BL42:BV42"/>
    <mergeCell ref="BW42:BY42"/>
    <mergeCell ref="BZ42:CB42"/>
    <mergeCell ref="BZ41:CB41"/>
    <mergeCell ref="A42:C42"/>
    <mergeCell ref="D42:N42"/>
    <mergeCell ref="O42:Q42"/>
    <mergeCell ref="R42:T42"/>
    <mergeCell ref="U42:W42"/>
    <mergeCell ref="X42:AH42"/>
    <mergeCell ref="AI42:AK42"/>
    <mergeCell ref="AL42:AN42"/>
    <mergeCell ref="AO42:BB42"/>
    <mergeCell ref="AO41:AQ41"/>
    <mergeCell ref="AR41:BB41"/>
    <mergeCell ref="BC41:BE41"/>
    <mergeCell ref="BF41:BH41"/>
    <mergeCell ref="BI41:BV41"/>
    <mergeCell ref="BW41:BY41"/>
    <mergeCell ref="BI43:BK43"/>
    <mergeCell ref="BL43:BV43"/>
    <mergeCell ref="BW43:BY43"/>
    <mergeCell ref="BZ43:CB43"/>
    <mergeCell ref="A44:C44"/>
    <mergeCell ref="D44:N44"/>
    <mergeCell ref="O44:Q44"/>
    <mergeCell ref="R44:T44"/>
    <mergeCell ref="U44:W44"/>
    <mergeCell ref="X44:AH44"/>
    <mergeCell ref="AI43:AK43"/>
    <mergeCell ref="AL43:AN43"/>
    <mergeCell ref="AO43:AQ43"/>
    <mergeCell ref="AR43:BB43"/>
    <mergeCell ref="BC43:BE43"/>
    <mergeCell ref="BF43:BH43"/>
    <mergeCell ref="A43:C43"/>
    <mergeCell ref="D43:N43"/>
    <mergeCell ref="O43:Q43"/>
    <mergeCell ref="R43:T43"/>
    <mergeCell ref="U43:W43"/>
    <mergeCell ref="X43:AH43"/>
    <mergeCell ref="BI45:BK45"/>
    <mergeCell ref="BL45:BV45"/>
    <mergeCell ref="BW45:BY45"/>
    <mergeCell ref="BZ45:CB45"/>
    <mergeCell ref="A46:C46"/>
    <mergeCell ref="D46:N46"/>
    <mergeCell ref="O46:Q46"/>
    <mergeCell ref="R46:T46"/>
    <mergeCell ref="U46:AH46"/>
    <mergeCell ref="AI46:AK46"/>
    <mergeCell ref="AI45:AK45"/>
    <mergeCell ref="AL45:AN45"/>
    <mergeCell ref="AO45:AQ45"/>
    <mergeCell ref="AR45:BB45"/>
    <mergeCell ref="BC45:BE45"/>
    <mergeCell ref="BF45:BH45"/>
    <mergeCell ref="BI44:BK44"/>
    <mergeCell ref="BL44:BV44"/>
    <mergeCell ref="BW44:BY44"/>
    <mergeCell ref="BZ44:CB44"/>
    <mergeCell ref="A45:C45"/>
    <mergeCell ref="D45:N45"/>
    <mergeCell ref="O45:Q45"/>
    <mergeCell ref="R45:T45"/>
    <mergeCell ref="U45:W45"/>
    <mergeCell ref="X45:AH45"/>
    <mergeCell ref="AI44:AK44"/>
    <mergeCell ref="AL44:AN44"/>
    <mergeCell ref="AO44:AQ44"/>
    <mergeCell ref="AR44:BB44"/>
    <mergeCell ref="BC44:BE44"/>
    <mergeCell ref="BF44:BH44"/>
    <mergeCell ref="BL47:BV47"/>
    <mergeCell ref="BW47:BY47"/>
    <mergeCell ref="BZ47:CB47"/>
    <mergeCell ref="A48:C48"/>
    <mergeCell ref="D48:N48"/>
    <mergeCell ref="O48:Q48"/>
    <mergeCell ref="R48:T48"/>
    <mergeCell ref="U48:W48"/>
    <mergeCell ref="X48:AH48"/>
    <mergeCell ref="AI48:AK48"/>
    <mergeCell ref="AL47:AN47"/>
    <mergeCell ref="AO47:AQ47"/>
    <mergeCell ref="AR47:BB47"/>
    <mergeCell ref="BC47:BE47"/>
    <mergeCell ref="BF47:BH47"/>
    <mergeCell ref="BI47:BK47"/>
    <mergeCell ref="BL46:BV46"/>
    <mergeCell ref="BW46:BY46"/>
    <mergeCell ref="BZ46:CB46"/>
    <mergeCell ref="A47:C47"/>
    <mergeCell ref="D47:N47"/>
    <mergeCell ref="O47:Q47"/>
    <mergeCell ref="R47:T47"/>
    <mergeCell ref="U47:W47"/>
    <mergeCell ref="X47:AH47"/>
    <mergeCell ref="AI47:AK47"/>
    <mergeCell ref="AL46:AN46"/>
    <mergeCell ref="AO46:AQ46"/>
    <mergeCell ref="AR46:BB46"/>
    <mergeCell ref="BC46:BE46"/>
    <mergeCell ref="BF46:BH46"/>
    <mergeCell ref="BI46:BK46"/>
    <mergeCell ref="BL49:BV49"/>
    <mergeCell ref="BW49:BY49"/>
    <mergeCell ref="BZ49:CB49"/>
    <mergeCell ref="A50:C50"/>
    <mergeCell ref="D50:N50"/>
    <mergeCell ref="O50:Q50"/>
    <mergeCell ref="R50:T50"/>
    <mergeCell ref="U50:W50"/>
    <mergeCell ref="X50:AH50"/>
    <mergeCell ref="AI50:AK50"/>
    <mergeCell ref="AL49:AN49"/>
    <mergeCell ref="AO49:AQ49"/>
    <mergeCell ref="AR49:BB49"/>
    <mergeCell ref="BC49:BE49"/>
    <mergeCell ref="BF49:BH49"/>
    <mergeCell ref="BI49:BK49"/>
    <mergeCell ref="BL48:BV48"/>
    <mergeCell ref="BW48:BY48"/>
    <mergeCell ref="BZ48:CB48"/>
    <mergeCell ref="A49:C49"/>
    <mergeCell ref="D49:N49"/>
    <mergeCell ref="O49:Q49"/>
    <mergeCell ref="R49:T49"/>
    <mergeCell ref="U49:W49"/>
    <mergeCell ref="X49:AH49"/>
    <mergeCell ref="AI49:AK49"/>
    <mergeCell ref="AL48:AN48"/>
    <mergeCell ref="AO48:AQ48"/>
    <mergeCell ref="AR48:BB48"/>
    <mergeCell ref="BC48:BE48"/>
    <mergeCell ref="BF48:BH48"/>
    <mergeCell ref="BI48:BK48"/>
    <mergeCell ref="BW51:BY51"/>
    <mergeCell ref="BZ51:CB51"/>
    <mergeCell ref="A52:N52"/>
    <mergeCell ref="O52:Q52"/>
    <mergeCell ref="R52:T52"/>
    <mergeCell ref="U52:W52"/>
    <mergeCell ref="X52:AH52"/>
    <mergeCell ref="AI52:AK52"/>
    <mergeCell ref="AL52:AN52"/>
    <mergeCell ref="AO52:AQ52"/>
    <mergeCell ref="AL51:AN51"/>
    <mergeCell ref="AO51:AQ51"/>
    <mergeCell ref="AR51:BB51"/>
    <mergeCell ref="BC51:BE51"/>
    <mergeCell ref="BF51:BH51"/>
    <mergeCell ref="BI51:BV51"/>
    <mergeCell ref="BL50:BV50"/>
    <mergeCell ref="BW50:BY50"/>
    <mergeCell ref="BZ50:CB50"/>
    <mergeCell ref="A51:C51"/>
    <mergeCell ref="D51:N51"/>
    <mergeCell ref="O51:Q51"/>
    <mergeCell ref="R51:T51"/>
    <mergeCell ref="U51:W51"/>
    <mergeCell ref="X51:AH51"/>
    <mergeCell ref="AI51:AK51"/>
    <mergeCell ref="AL50:AN50"/>
    <mergeCell ref="AO50:AQ50"/>
    <mergeCell ref="AR50:BB50"/>
    <mergeCell ref="BC50:BE50"/>
    <mergeCell ref="BF50:BH50"/>
    <mergeCell ref="BI50:BK50"/>
    <mergeCell ref="BZ53:CB53"/>
    <mergeCell ref="A54:C54"/>
    <mergeCell ref="D54:N54"/>
    <mergeCell ref="O54:Q54"/>
    <mergeCell ref="R54:T54"/>
    <mergeCell ref="U54:W54"/>
    <mergeCell ref="X54:AH54"/>
    <mergeCell ref="AI54:AK54"/>
    <mergeCell ref="AL54:AN54"/>
    <mergeCell ref="AO54:AQ54"/>
    <mergeCell ref="AR53:BB53"/>
    <mergeCell ref="BC53:BE53"/>
    <mergeCell ref="BF53:BH53"/>
    <mergeCell ref="BI53:BK53"/>
    <mergeCell ref="BL53:BV53"/>
    <mergeCell ref="BW53:BY53"/>
    <mergeCell ref="BZ52:CB52"/>
    <mergeCell ref="A53:C53"/>
    <mergeCell ref="D53:N53"/>
    <mergeCell ref="O53:Q53"/>
    <mergeCell ref="R53:T53"/>
    <mergeCell ref="U53:W53"/>
    <mergeCell ref="X53:AH53"/>
    <mergeCell ref="AI53:AK53"/>
    <mergeCell ref="AL53:AN53"/>
    <mergeCell ref="AO53:AQ53"/>
    <mergeCell ref="AR52:BB52"/>
    <mergeCell ref="BC52:BE52"/>
    <mergeCell ref="BF52:BH52"/>
    <mergeCell ref="BI52:BK52"/>
    <mergeCell ref="BL52:BV52"/>
    <mergeCell ref="BW52:BY52"/>
    <mergeCell ref="A56:C56"/>
    <mergeCell ref="D56:N56"/>
    <mergeCell ref="O56:Q56"/>
    <mergeCell ref="R56:T56"/>
    <mergeCell ref="U56:W56"/>
    <mergeCell ref="X56:AH56"/>
    <mergeCell ref="BC55:BE55"/>
    <mergeCell ref="BF55:BH55"/>
    <mergeCell ref="BI55:BK55"/>
    <mergeCell ref="BL55:BV55"/>
    <mergeCell ref="BW55:BY55"/>
    <mergeCell ref="BZ55:CB55"/>
    <mergeCell ref="BZ54:CB54"/>
    <mergeCell ref="A55:C55"/>
    <mergeCell ref="D55:N55"/>
    <mergeCell ref="O55:Q55"/>
    <mergeCell ref="R55:T55"/>
    <mergeCell ref="U55:AH55"/>
    <mergeCell ref="AI55:AK55"/>
    <mergeCell ref="AL55:AN55"/>
    <mergeCell ref="AO55:AQ55"/>
    <mergeCell ref="AR55:BB55"/>
    <mergeCell ref="AR54:BB54"/>
    <mergeCell ref="BC54:BE54"/>
    <mergeCell ref="BF54:BH54"/>
    <mergeCell ref="BI54:BK54"/>
    <mergeCell ref="BL54:BV54"/>
    <mergeCell ref="BW54:BY54"/>
    <mergeCell ref="BL57:BV57"/>
    <mergeCell ref="BW57:BY57"/>
    <mergeCell ref="BZ57:CB57"/>
    <mergeCell ref="A58:C58"/>
    <mergeCell ref="D58:N58"/>
    <mergeCell ref="O58:Q58"/>
    <mergeCell ref="R58:T58"/>
    <mergeCell ref="U58:W58"/>
    <mergeCell ref="X58:AH58"/>
    <mergeCell ref="AI58:AK58"/>
    <mergeCell ref="AI57:AK57"/>
    <mergeCell ref="AL57:AN57"/>
    <mergeCell ref="AO57:BB57"/>
    <mergeCell ref="BC57:BE57"/>
    <mergeCell ref="BF57:BH57"/>
    <mergeCell ref="BI57:BK57"/>
    <mergeCell ref="BI56:BK56"/>
    <mergeCell ref="BL56:BV56"/>
    <mergeCell ref="BW56:BY56"/>
    <mergeCell ref="BZ56:CB56"/>
    <mergeCell ref="A57:C57"/>
    <mergeCell ref="D57:N57"/>
    <mergeCell ref="O57:Q57"/>
    <mergeCell ref="R57:T57"/>
    <mergeCell ref="U57:W57"/>
    <mergeCell ref="X57:AH57"/>
    <mergeCell ref="AI56:AK56"/>
    <mergeCell ref="AL56:AN56"/>
    <mergeCell ref="AO56:AQ56"/>
    <mergeCell ref="AR56:BB56"/>
    <mergeCell ref="BC56:BE56"/>
    <mergeCell ref="BF56:BH56"/>
    <mergeCell ref="BL59:BV59"/>
    <mergeCell ref="BW59:BY59"/>
    <mergeCell ref="BZ59:CB59"/>
    <mergeCell ref="A60:C60"/>
    <mergeCell ref="D60:N60"/>
    <mergeCell ref="O60:Q60"/>
    <mergeCell ref="R60:T60"/>
    <mergeCell ref="U60:W60"/>
    <mergeCell ref="X60:AH60"/>
    <mergeCell ref="AI60:AK60"/>
    <mergeCell ref="AL59:AN59"/>
    <mergeCell ref="AO59:AQ59"/>
    <mergeCell ref="AR59:BB59"/>
    <mergeCell ref="BC59:BE59"/>
    <mergeCell ref="BF59:BH59"/>
    <mergeCell ref="BI59:BK59"/>
    <mergeCell ref="BL58:BV58"/>
    <mergeCell ref="BW58:BY58"/>
    <mergeCell ref="BZ58:CB58"/>
    <mergeCell ref="A59:C59"/>
    <mergeCell ref="D59:N59"/>
    <mergeCell ref="O59:Q59"/>
    <mergeCell ref="R59:T59"/>
    <mergeCell ref="U59:W59"/>
    <mergeCell ref="X59:AH59"/>
    <mergeCell ref="AI59:AK59"/>
    <mergeCell ref="AL58:AN58"/>
    <mergeCell ref="AO58:AQ58"/>
    <mergeCell ref="AR58:BB58"/>
    <mergeCell ref="BC58:BE58"/>
    <mergeCell ref="BF58:BH58"/>
    <mergeCell ref="BI58:BK58"/>
    <mergeCell ref="BL61:BV61"/>
    <mergeCell ref="BW61:BY61"/>
    <mergeCell ref="BZ61:CB61"/>
    <mergeCell ref="A62:N62"/>
    <mergeCell ref="O62:Q62"/>
    <mergeCell ref="R62:T62"/>
    <mergeCell ref="U62:W62"/>
    <mergeCell ref="X62:AH62"/>
    <mergeCell ref="AI62:AK62"/>
    <mergeCell ref="AL62:AN62"/>
    <mergeCell ref="AL61:AN61"/>
    <mergeCell ref="AO61:AQ61"/>
    <mergeCell ref="AR61:BB61"/>
    <mergeCell ref="BC61:BE61"/>
    <mergeCell ref="BF61:BH61"/>
    <mergeCell ref="BI61:BK61"/>
    <mergeCell ref="BL60:BV60"/>
    <mergeCell ref="BW60:BY60"/>
    <mergeCell ref="BZ60:CB60"/>
    <mergeCell ref="A61:C61"/>
    <mergeCell ref="D61:N61"/>
    <mergeCell ref="O61:Q61"/>
    <mergeCell ref="R61:T61"/>
    <mergeCell ref="U61:W61"/>
    <mergeCell ref="X61:AH61"/>
    <mergeCell ref="AI61:AK61"/>
    <mergeCell ref="AL60:AN60"/>
    <mergeCell ref="AO60:AQ60"/>
    <mergeCell ref="AR60:BB60"/>
    <mergeCell ref="BC60:BE60"/>
    <mergeCell ref="BF60:BH60"/>
    <mergeCell ref="BI60:BK60"/>
    <mergeCell ref="BW63:BY63"/>
    <mergeCell ref="BZ63:CB63"/>
    <mergeCell ref="A64:C64"/>
    <mergeCell ref="D64:N64"/>
    <mergeCell ref="O64:Q64"/>
    <mergeCell ref="R64:T64"/>
    <mergeCell ref="U64:W64"/>
    <mergeCell ref="X64:AH64"/>
    <mergeCell ref="AI64:AK64"/>
    <mergeCell ref="AL64:AN64"/>
    <mergeCell ref="AO63:AQ63"/>
    <mergeCell ref="AR63:BB63"/>
    <mergeCell ref="BC63:BE63"/>
    <mergeCell ref="BF63:BH63"/>
    <mergeCell ref="BI63:BK63"/>
    <mergeCell ref="BL63:BV63"/>
    <mergeCell ref="BW62:BY62"/>
    <mergeCell ref="BZ62:CB62"/>
    <mergeCell ref="A63:C63"/>
    <mergeCell ref="D63:N63"/>
    <mergeCell ref="O63:Q63"/>
    <mergeCell ref="R63:T63"/>
    <mergeCell ref="U63:W63"/>
    <mergeCell ref="X63:AH63"/>
    <mergeCell ref="AI63:AK63"/>
    <mergeCell ref="AL63:AN63"/>
    <mergeCell ref="AO62:AQ62"/>
    <mergeCell ref="AR62:BB62"/>
    <mergeCell ref="BC62:BE62"/>
    <mergeCell ref="BF62:BH62"/>
    <mergeCell ref="BI62:BK62"/>
    <mergeCell ref="BL62:BV62"/>
    <mergeCell ref="BW65:BY65"/>
    <mergeCell ref="BZ65:CB65"/>
    <mergeCell ref="A66:C66"/>
    <mergeCell ref="D66:N66"/>
    <mergeCell ref="O66:Q66"/>
    <mergeCell ref="R66:T66"/>
    <mergeCell ref="U66:W66"/>
    <mergeCell ref="X66:AH66"/>
    <mergeCell ref="AI66:AK66"/>
    <mergeCell ref="AL66:AN66"/>
    <mergeCell ref="AO65:AQ65"/>
    <mergeCell ref="AR65:BB65"/>
    <mergeCell ref="BC65:BE65"/>
    <mergeCell ref="BF65:BH65"/>
    <mergeCell ref="BI65:BK65"/>
    <mergeCell ref="BL65:BV65"/>
    <mergeCell ref="BW64:BY64"/>
    <mergeCell ref="BZ64:CB64"/>
    <mergeCell ref="A65:C65"/>
    <mergeCell ref="D65:N65"/>
    <mergeCell ref="O65:Q65"/>
    <mergeCell ref="R65:T65"/>
    <mergeCell ref="U65:W65"/>
    <mergeCell ref="X65:AH65"/>
    <mergeCell ref="AI65:AK65"/>
    <mergeCell ref="AL65:AN65"/>
    <mergeCell ref="AO64:AQ64"/>
    <mergeCell ref="AR64:BB64"/>
    <mergeCell ref="BC64:BE64"/>
    <mergeCell ref="BF64:BH64"/>
    <mergeCell ref="BI64:BK64"/>
    <mergeCell ref="BL64:BV64"/>
    <mergeCell ref="BZ67:CB67"/>
    <mergeCell ref="A68:C68"/>
    <mergeCell ref="D68:N68"/>
    <mergeCell ref="O68:Q68"/>
    <mergeCell ref="R68:T68"/>
    <mergeCell ref="U68:AA70"/>
    <mergeCell ref="AB68:AH70"/>
    <mergeCell ref="AI68:AN70"/>
    <mergeCell ref="AO68:AQ68"/>
    <mergeCell ref="AR68:BB68"/>
    <mergeCell ref="AR67:BB67"/>
    <mergeCell ref="BC67:BE67"/>
    <mergeCell ref="BF67:BH67"/>
    <mergeCell ref="BI67:BK67"/>
    <mergeCell ref="BL67:BV67"/>
    <mergeCell ref="BW67:BY67"/>
    <mergeCell ref="BW66:BY66"/>
    <mergeCell ref="BZ66:CB66"/>
    <mergeCell ref="A67:C67"/>
    <mergeCell ref="D67:N67"/>
    <mergeCell ref="O67:Q67"/>
    <mergeCell ref="R67:T67"/>
    <mergeCell ref="U67:AH67"/>
    <mergeCell ref="AI67:AK67"/>
    <mergeCell ref="AL67:AN67"/>
    <mergeCell ref="AO67:AQ67"/>
    <mergeCell ref="AO66:AQ66"/>
    <mergeCell ref="AR66:BB66"/>
    <mergeCell ref="BC66:BE66"/>
    <mergeCell ref="BF66:BH66"/>
    <mergeCell ref="BI66:BK66"/>
    <mergeCell ref="BL66:BV66"/>
    <mergeCell ref="AR69:BB69"/>
    <mergeCell ref="BC69:BE69"/>
    <mergeCell ref="BF69:BH69"/>
    <mergeCell ref="BI69:BO71"/>
    <mergeCell ref="BP69:BV71"/>
    <mergeCell ref="BW69:CB71"/>
    <mergeCell ref="BC70:BE70"/>
    <mergeCell ref="BF70:BH70"/>
    <mergeCell ref="BC71:BE71"/>
    <mergeCell ref="BF71:BH71"/>
    <mergeCell ref="BC68:BE68"/>
    <mergeCell ref="BF68:BH68"/>
    <mergeCell ref="BI68:BV68"/>
    <mergeCell ref="BW68:BY68"/>
    <mergeCell ref="BZ68:CB68"/>
    <mergeCell ref="A69:C69"/>
    <mergeCell ref="D69:N69"/>
    <mergeCell ref="O69:Q69"/>
    <mergeCell ref="R69:T69"/>
    <mergeCell ref="AO69:AQ69"/>
    <mergeCell ref="A72:N72"/>
    <mergeCell ref="O72:Q72"/>
    <mergeCell ref="R72:T72"/>
    <mergeCell ref="AO72:AQ72"/>
    <mergeCell ref="AR72:BB72"/>
    <mergeCell ref="BC72:BE72"/>
    <mergeCell ref="BF72:BH72"/>
    <mergeCell ref="CL72:CO72"/>
    <mergeCell ref="CP72:CS72"/>
    <mergeCell ref="A71:C71"/>
    <mergeCell ref="D71:N71"/>
    <mergeCell ref="O71:Q71"/>
    <mergeCell ref="R71:T71"/>
    <mergeCell ref="AO71:AQ71"/>
    <mergeCell ref="AR71:BB71"/>
    <mergeCell ref="A70:C70"/>
    <mergeCell ref="D70:N70"/>
    <mergeCell ref="O70:Q70"/>
    <mergeCell ref="R70:T70"/>
    <mergeCell ref="AO70:AQ70"/>
    <mergeCell ref="AR70:BB70"/>
    <mergeCell ref="BT74:BW74"/>
    <mergeCell ref="BX74:CA74"/>
    <mergeCell ref="CL74:CO74"/>
    <mergeCell ref="CP74:CS74"/>
    <mergeCell ref="AY75:BB75"/>
    <mergeCell ref="BC75:BF75"/>
    <mergeCell ref="BH75:CB76"/>
    <mergeCell ref="CL75:CO75"/>
    <mergeCell ref="CP75:CS75"/>
    <mergeCell ref="AY76:BB76"/>
    <mergeCell ref="AO73:BB73"/>
    <mergeCell ref="BC73:BE73"/>
    <mergeCell ref="BF73:BH73"/>
    <mergeCell ref="BT73:CA73"/>
    <mergeCell ref="CL73:CO73"/>
    <mergeCell ref="CP73:CS73"/>
    <mergeCell ref="CL71:CS71"/>
    <mergeCell ref="AP79:AW79"/>
    <mergeCell ref="AX79:BA79"/>
    <mergeCell ref="BB79:BC79"/>
    <mergeCell ref="BD79:BF79"/>
    <mergeCell ref="BH79:CB80"/>
    <mergeCell ref="CE79:CS79"/>
    <mergeCell ref="AP80:AW80"/>
    <mergeCell ref="AX80:BA80"/>
    <mergeCell ref="BB80:BC80"/>
    <mergeCell ref="BD80:BF80"/>
    <mergeCell ref="BC76:BF76"/>
    <mergeCell ref="CL76:CS76"/>
    <mergeCell ref="AY77:BF77"/>
    <mergeCell ref="BH77:CB78"/>
    <mergeCell ref="CE77:CS78"/>
    <mergeCell ref="AP78:AW78"/>
    <mergeCell ref="AX78:BC78"/>
    <mergeCell ref="BD78:BF78"/>
    <mergeCell ref="AP84:AW84"/>
    <mergeCell ref="AX84:BA84"/>
    <mergeCell ref="BB84:BC84"/>
    <mergeCell ref="BD84:BF84"/>
    <mergeCell ref="BH84:CS84"/>
    <mergeCell ref="BD82:BF82"/>
    <mergeCell ref="AP83:AW83"/>
    <mergeCell ref="AX83:BA83"/>
    <mergeCell ref="BB83:BC83"/>
    <mergeCell ref="BD83:BF83"/>
    <mergeCell ref="CE83:CS83"/>
    <mergeCell ref="CE80:CS82"/>
    <mergeCell ref="AP81:AW81"/>
    <mergeCell ref="AX81:BA81"/>
    <mergeCell ref="BB81:BC81"/>
    <mergeCell ref="BD81:BF81"/>
    <mergeCell ref="BH81:BL81"/>
    <mergeCell ref="BM81:CB83"/>
    <mergeCell ref="AP82:AW82"/>
    <mergeCell ref="AX82:BA82"/>
    <mergeCell ref="BB82:BC82"/>
  </mergeCells>
  <phoneticPr fontId="1"/>
  <conditionalFormatting sqref="AF8:AO10">
    <cfRule type="cellIs" dxfId="60" priority="19" stopIfTrue="1" operator="equal">
      <formula>0</formula>
    </cfRule>
  </conditionalFormatting>
  <conditionalFormatting sqref="AP10:AU10">
    <cfRule type="cellIs" dxfId="59" priority="20" stopIfTrue="1" operator="equal">
      <formula>0</formula>
    </cfRule>
  </conditionalFormatting>
  <conditionalFormatting sqref="K12">
    <cfRule type="expression" dxfId="58" priority="18" stopIfTrue="1">
      <formula>A12=0</formula>
    </cfRule>
  </conditionalFormatting>
  <conditionalFormatting sqref="A12">
    <cfRule type="cellIs" dxfId="57" priority="17" operator="equal">
      <formula>0</formula>
    </cfRule>
  </conditionalFormatting>
  <conditionalFormatting sqref="AK12">
    <cfRule type="expression" dxfId="56" priority="16" stopIfTrue="1">
      <formula>AC12=0</formula>
    </cfRule>
  </conditionalFormatting>
  <conditionalFormatting sqref="AO12:AX12 BQ12:BX12">
    <cfRule type="cellIs" dxfId="55" priority="14" operator="equal">
      <formula>0</formula>
    </cfRule>
  </conditionalFormatting>
  <conditionalFormatting sqref="AY12">
    <cfRule type="expression" dxfId="54" priority="15" stopIfTrue="1">
      <formula>AO12=0</formula>
    </cfRule>
  </conditionalFormatting>
  <conditionalFormatting sqref="BY12">
    <cfRule type="expression" dxfId="53" priority="13" stopIfTrue="1">
      <formula>BQ12=0</formula>
    </cfRule>
  </conditionalFormatting>
  <conditionalFormatting sqref="A14:C18 A20:C22 A24:C35 A37:C40 A42:C51 A53:C61 U14:W16 U18:W23 U25:W28 U30:W33 U35:W39 U41:W45 U47:W54 A63:C69 A71:C71">
    <cfRule type="expression" dxfId="52" priority="21">
      <formula>$BD$80="●"</formula>
    </cfRule>
  </conditionalFormatting>
  <conditionalFormatting sqref="AO20:AQ23 AO36:AQ39 AO43:AQ56 AO58:AQ63 BI30:BK40 BI42:BK50 AO41:AQ41 AO66:AQ72 AO25:AQ28 AO30:AQ34 AO14:AQ16 AO18:AQ18">
    <cfRule type="expression" dxfId="51" priority="22">
      <formula>$BD$81="●"</formula>
    </cfRule>
  </conditionalFormatting>
  <conditionalFormatting sqref="U56:W66">
    <cfRule type="expression" dxfId="50" priority="23">
      <formula>$BD$79="●"</formula>
    </cfRule>
  </conditionalFormatting>
  <conditionalFormatting sqref="AC12:AJ12">
    <cfRule type="cellIs" dxfId="49" priority="12" operator="equal">
      <formula>0</formula>
    </cfRule>
  </conditionalFormatting>
  <conditionalFormatting sqref="BI14:BK18 BI20:BK20 BI22:BK28">
    <cfRule type="expression" dxfId="48" priority="11">
      <formula>$BD$82="●"</formula>
    </cfRule>
  </conditionalFormatting>
  <conditionalFormatting sqref="BI52:BK56 BI58:BK67">
    <cfRule type="expression" dxfId="47" priority="10">
      <formula>$BD$83="●"</formula>
    </cfRule>
  </conditionalFormatting>
  <conditionalFormatting sqref="BI19:BK19">
    <cfRule type="expression" dxfId="46" priority="9">
      <formula>$BD$82="●"</formula>
    </cfRule>
  </conditionalFormatting>
  <conditionalFormatting sqref="AO40:AQ40">
    <cfRule type="expression" dxfId="45" priority="8">
      <formula>$BD$81="●"</formula>
    </cfRule>
  </conditionalFormatting>
  <conditionalFormatting sqref="AO64:AQ64">
    <cfRule type="expression" dxfId="44" priority="7">
      <formula>$BD$81="●"</formula>
    </cfRule>
  </conditionalFormatting>
  <conditionalFormatting sqref="BI57:BK57">
    <cfRule type="expression" dxfId="43" priority="6">
      <formula>$BD$83="●"</formula>
    </cfRule>
  </conditionalFormatting>
  <conditionalFormatting sqref="A70:C70">
    <cfRule type="expression" dxfId="42" priority="5">
      <formula>$BD$80="●"</formula>
    </cfRule>
  </conditionalFormatting>
  <conditionalFormatting sqref="AO65:AQ65">
    <cfRule type="expression" dxfId="41" priority="4">
      <formula>$BD$81="●"</formula>
    </cfRule>
  </conditionalFormatting>
  <conditionalFormatting sqref="BI21:BK21">
    <cfRule type="expression" dxfId="40" priority="3">
      <formula>$BD$82="●"</formula>
    </cfRule>
  </conditionalFormatting>
  <conditionalFormatting sqref="AO29:AQ29">
    <cfRule type="expression" dxfId="39" priority="2">
      <formula>$BD$81="●"</formula>
    </cfRule>
  </conditionalFormatting>
  <conditionalFormatting sqref="AO17:AQ17">
    <cfRule type="expression" dxfId="38" priority="1">
      <formula>$BD$81="●"</formula>
    </cfRule>
  </conditionalFormatting>
  <dataValidations count="2">
    <dataValidation type="list" allowBlank="1" showInputMessage="1" showErrorMessage="1" sqref="BD79:BF83" xr:uid="{A7016A40-1211-4D2B-A6C6-A0D47EEA31FC}">
      <formula1>"　,●"</formula1>
    </dataValidation>
    <dataValidation type="list" allowBlank="1" showInputMessage="1" showErrorMessage="1" sqref="A5:G8" xr:uid="{D9D62CC4-AFF9-4C94-B5E1-79BF5D317302}">
      <formula1>$AV$3:$AZ$3</formula1>
    </dataValidation>
  </dataValidations>
  <pageMargins left="0.78740157480314965" right="0.39370078740157483" top="0.39370078740157483" bottom="0.35433070866141736" header="0.51181102362204722" footer="0.51181102362204722"/>
  <pageSetup paperSize="8" scale="7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13409" r:id="rId4" name="Group Box 1">
              <controlPr defaultSize="0" autoFill="0" autoPict="0">
                <anchor moveWithCells="1">
                  <from>
                    <xdr:col>47</xdr:col>
                    <xdr:colOff>0</xdr:colOff>
                    <xdr:row>7</xdr:row>
                    <xdr:rowOff>0</xdr:rowOff>
                  </from>
                  <to>
                    <xdr:col>56</xdr:col>
                    <xdr:colOff>0</xdr:colOff>
                    <xdr:row>9</xdr:row>
                    <xdr:rowOff>312420</xdr:rowOff>
                  </to>
                </anchor>
              </controlPr>
            </control>
          </mc:Choice>
        </mc:AlternateContent>
        <mc:AlternateContent xmlns:mc="http://schemas.openxmlformats.org/markup-compatibility/2006">
          <mc:Choice Requires="x14">
            <control shapeId="913410" r:id="rId5" name="Option Button 2">
              <controlPr defaultSize="0" autoFill="0" autoLine="0" autoPict="0">
                <anchor moveWithCells="1">
                  <from>
                    <xdr:col>47</xdr:col>
                    <xdr:colOff>7620</xdr:colOff>
                    <xdr:row>8</xdr:row>
                    <xdr:rowOff>0</xdr:rowOff>
                  </from>
                  <to>
                    <xdr:col>51</xdr:col>
                    <xdr:colOff>38100</xdr:colOff>
                    <xdr:row>9</xdr:row>
                    <xdr:rowOff>38100</xdr:rowOff>
                  </to>
                </anchor>
              </controlPr>
            </control>
          </mc:Choice>
        </mc:AlternateContent>
        <mc:AlternateContent xmlns:mc="http://schemas.openxmlformats.org/markup-compatibility/2006">
          <mc:Choice Requires="x14">
            <control shapeId="913411" r:id="rId6" name="Option Button 3">
              <controlPr defaultSize="0" autoFill="0" autoLine="0" autoPict="0">
                <anchor moveWithCells="1">
                  <from>
                    <xdr:col>47</xdr:col>
                    <xdr:colOff>7620</xdr:colOff>
                    <xdr:row>9</xdr:row>
                    <xdr:rowOff>45720</xdr:rowOff>
                  </from>
                  <to>
                    <xdr:col>49</xdr:col>
                    <xdr:colOff>152400</xdr:colOff>
                    <xdr:row>9</xdr:row>
                    <xdr:rowOff>259080</xdr:rowOff>
                  </to>
                </anchor>
              </controlPr>
            </control>
          </mc:Choice>
        </mc:AlternateContent>
        <mc:AlternateContent xmlns:mc="http://schemas.openxmlformats.org/markup-compatibility/2006">
          <mc:Choice Requires="x14">
            <control shapeId="913412" r:id="rId7" name="Option Button 4">
              <controlPr defaultSize="0" autoFill="0" autoLine="0" autoPict="0">
                <anchor moveWithCells="1">
                  <from>
                    <xdr:col>51</xdr:col>
                    <xdr:colOff>7620</xdr:colOff>
                    <xdr:row>9</xdr:row>
                    <xdr:rowOff>45720</xdr:rowOff>
                  </from>
                  <to>
                    <xdr:col>54</xdr:col>
                    <xdr:colOff>106680</xdr:colOff>
                    <xdr:row>9</xdr:row>
                    <xdr:rowOff>259080</xdr:rowOff>
                  </to>
                </anchor>
              </controlPr>
            </control>
          </mc:Choice>
        </mc:AlternateContent>
        <mc:AlternateContent xmlns:mc="http://schemas.openxmlformats.org/markup-compatibility/2006">
          <mc:Choice Requires="x14">
            <control shapeId="913413" r:id="rId8" name="Group Box 5">
              <controlPr defaultSize="0" autoFill="0" autoPict="0">
                <anchor moveWithCells="1">
                  <from>
                    <xdr:col>56</xdr:col>
                    <xdr:colOff>0</xdr:colOff>
                    <xdr:row>3</xdr:row>
                    <xdr:rowOff>0</xdr:rowOff>
                  </from>
                  <to>
                    <xdr:col>69</xdr:col>
                    <xdr:colOff>0</xdr:colOff>
                    <xdr:row>9</xdr:row>
                    <xdr:rowOff>312420</xdr:rowOff>
                  </to>
                </anchor>
              </controlPr>
            </control>
          </mc:Choice>
        </mc:AlternateContent>
        <mc:AlternateContent xmlns:mc="http://schemas.openxmlformats.org/markup-compatibility/2006">
          <mc:Choice Requires="x14">
            <control shapeId="913414" r:id="rId9" name="Option Button 6">
              <controlPr defaultSize="0" autoFill="0" autoLine="0" autoPict="0">
                <anchor moveWithCells="1">
                  <from>
                    <xdr:col>64</xdr:col>
                    <xdr:colOff>22860</xdr:colOff>
                    <xdr:row>3</xdr:row>
                    <xdr:rowOff>0</xdr:rowOff>
                  </from>
                  <to>
                    <xdr:col>68</xdr:col>
                    <xdr:colOff>38100</xdr:colOff>
                    <xdr:row>4</xdr:row>
                    <xdr:rowOff>0</xdr:rowOff>
                  </to>
                </anchor>
              </controlPr>
            </control>
          </mc:Choice>
        </mc:AlternateContent>
        <mc:AlternateContent xmlns:mc="http://schemas.openxmlformats.org/markup-compatibility/2006">
          <mc:Choice Requires="x14">
            <control shapeId="913415" r:id="rId10" name="Option Button 7">
              <controlPr defaultSize="0" autoFill="0" autoLine="0" autoPict="0">
                <anchor moveWithCells="1">
                  <from>
                    <xdr:col>56</xdr:col>
                    <xdr:colOff>30480</xdr:colOff>
                    <xdr:row>3</xdr:row>
                    <xdr:rowOff>175260</xdr:rowOff>
                  </from>
                  <to>
                    <xdr:col>60</xdr:col>
                    <xdr:colOff>38100</xdr:colOff>
                    <xdr:row>5</xdr:row>
                    <xdr:rowOff>0</xdr:rowOff>
                  </to>
                </anchor>
              </controlPr>
            </control>
          </mc:Choice>
        </mc:AlternateContent>
        <mc:AlternateContent xmlns:mc="http://schemas.openxmlformats.org/markup-compatibility/2006">
          <mc:Choice Requires="x14">
            <control shapeId="913416" r:id="rId11" name="Option Button 8">
              <controlPr defaultSize="0" autoFill="0" autoLine="0" autoPict="0">
                <anchor moveWithCells="1">
                  <from>
                    <xdr:col>64</xdr:col>
                    <xdr:colOff>7620</xdr:colOff>
                    <xdr:row>4</xdr:row>
                    <xdr:rowOff>0</xdr:rowOff>
                  </from>
                  <to>
                    <xdr:col>67</xdr:col>
                    <xdr:colOff>0</xdr:colOff>
                    <xdr:row>5</xdr:row>
                    <xdr:rowOff>38100</xdr:rowOff>
                  </to>
                </anchor>
              </controlPr>
            </control>
          </mc:Choice>
        </mc:AlternateContent>
        <mc:AlternateContent xmlns:mc="http://schemas.openxmlformats.org/markup-compatibility/2006">
          <mc:Choice Requires="x14">
            <control shapeId="913417" r:id="rId12" name="Check Box 9">
              <controlPr defaultSize="0" autoFill="0" autoLine="0" autoPict="0">
                <anchor moveWithCells="1">
                  <from>
                    <xdr:col>47</xdr:col>
                    <xdr:colOff>7620</xdr:colOff>
                    <xdr:row>6</xdr:row>
                    <xdr:rowOff>38100</xdr:rowOff>
                  </from>
                  <to>
                    <xdr:col>50</xdr:col>
                    <xdr:colOff>106680</xdr:colOff>
                    <xdr:row>7</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0DBB0-7DC8-48EF-9295-A3E89455D312}">
  <sheetPr>
    <pageSetUpPr fitToPage="1"/>
  </sheetPr>
  <dimension ref="A1:CV88"/>
  <sheetViews>
    <sheetView showGridLines="0" zoomScale="55" zoomScaleNormal="55" workbookViewId="0">
      <selection sqref="A1:BE2"/>
    </sheetView>
  </sheetViews>
  <sheetFormatPr defaultColWidth="9" defaultRowHeight="13.2" x14ac:dyDescent="0.2"/>
  <cols>
    <col min="1" max="100" width="2.5" style="62" customWidth="1"/>
    <col min="101" max="16384" width="9" style="62"/>
  </cols>
  <sheetData>
    <row r="1" spans="1:100" ht="18.75" customHeight="1" x14ac:dyDescent="0.4">
      <c r="A1" s="514" t="s">
        <v>650</v>
      </c>
      <c r="B1" s="514"/>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c r="AH1" s="514"/>
      <c r="AI1" s="514"/>
      <c r="AJ1" s="514"/>
      <c r="AK1" s="514"/>
      <c r="AL1" s="514"/>
      <c r="AM1" s="514"/>
      <c r="AN1" s="514"/>
      <c r="AO1" s="514"/>
      <c r="AP1" s="514"/>
      <c r="AQ1" s="514"/>
      <c r="AR1" s="514"/>
      <c r="AS1" s="514"/>
      <c r="AT1" s="514"/>
      <c r="AU1" s="514"/>
      <c r="AV1" s="514"/>
      <c r="AW1" s="514"/>
      <c r="AX1" s="514"/>
      <c r="AY1" s="514"/>
      <c r="AZ1" s="514"/>
      <c r="BA1" s="514"/>
      <c r="BB1" s="514"/>
      <c r="BC1" s="514"/>
      <c r="BD1" s="514"/>
      <c r="BE1" s="514"/>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33"/>
      <c r="CG1" s="33"/>
      <c r="CH1" s="33"/>
      <c r="CI1" s="33"/>
      <c r="CJ1" s="33"/>
      <c r="CK1" s="33"/>
      <c r="CL1" s="33"/>
      <c r="CM1" s="33"/>
      <c r="CN1" s="33"/>
      <c r="CO1" s="33"/>
      <c r="CP1" s="33"/>
      <c r="CQ1" s="33"/>
      <c r="CR1" s="33"/>
      <c r="CS1" s="33"/>
      <c r="CT1" s="33"/>
      <c r="CU1" s="33"/>
      <c r="CV1" s="33"/>
    </row>
    <row r="2" spans="1:100" ht="17.25" customHeight="1" x14ac:dyDescent="0.4">
      <c r="A2" s="514"/>
      <c r="B2" s="514"/>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4"/>
      <c r="AI2" s="514"/>
      <c r="AJ2" s="514"/>
      <c r="AK2" s="514"/>
      <c r="AL2" s="514"/>
      <c r="AM2" s="514"/>
      <c r="AN2" s="514"/>
      <c r="AO2" s="514"/>
      <c r="AP2" s="514"/>
      <c r="AQ2" s="514"/>
      <c r="AR2" s="514"/>
      <c r="AS2" s="514"/>
      <c r="AT2" s="514"/>
      <c r="AU2" s="514"/>
      <c r="AV2" s="514"/>
      <c r="AW2" s="514"/>
      <c r="AX2" s="514"/>
      <c r="AY2" s="514"/>
      <c r="AZ2" s="514"/>
      <c r="BA2" s="514"/>
      <c r="BB2" s="514"/>
      <c r="BC2" s="514"/>
      <c r="BD2" s="514"/>
      <c r="BE2" s="514"/>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33"/>
      <c r="CF2" s="33"/>
      <c r="CG2" s="33"/>
      <c r="CH2" s="33"/>
      <c r="CI2" s="33"/>
      <c r="CJ2" s="33"/>
      <c r="CK2" s="33"/>
      <c r="CL2" s="33"/>
      <c r="CM2" s="33"/>
      <c r="CN2" s="33"/>
      <c r="CO2" s="33"/>
      <c r="CP2" s="33"/>
      <c r="CQ2" s="33"/>
      <c r="CR2" s="33"/>
      <c r="CS2" s="33"/>
      <c r="CT2" s="33"/>
      <c r="CU2" s="33"/>
      <c r="CV2" s="33"/>
    </row>
    <row r="3" spans="1:100" ht="14.25" customHeight="1" thickBot="1" x14ac:dyDescent="0.25">
      <c r="A3" s="34"/>
      <c r="B3" s="34"/>
      <c r="C3" s="34"/>
      <c r="D3" s="34"/>
      <c r="E3" s="34"/>
      <c r="F3" s="34"/>
      <c r="G3" s="34"/>
      <c r="H3" s="71"/>
      <c r="I3" s="515" t="s">
        <v>14</v>
      </c>
      <c r="J3" s="515"/>
      <c r="K3" s="515"/>
      <c r="L3" s="515"/>
      <c r="M3" s="515"/>
      <c r="N3" s="515"/>
      <c r="O3" s="515"/>
      <c r="P3" s="515"/>
      <c r="Q3" s="515"/>
      <c r="R3" s="34"/>
      <c r="S3" s="34"/>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52">
        <f>IF(CEILING(CJ4-1,7)-1&lt;CJ4,"",CEILING(CJ4-1,7)-1)</f>
        <v>44232</v>
      </c>
      <c r="AW3" s="52">
        <f>IF(AV3="",CEILING(CJ4-1,7)+6,AV3)</f>
        <v>44232</v>
      </c>
      <c r="AX3" s="52">
        <f>AW3+7</f>
        <v>44239</v>
      </c>
      <c r="AY3" s="52">
        <f>AX3+7</f>
        <v>44246</v>
      </c>
      <c r="AZ3" s="52">
        <f>AY3+7</f>
        <v>44253</v>
      </c>
      <c r="BA3" s="46" t="b">
        <f>IF(ヘッダ入力!BA3="","",ヘッダ入力!BA3)</f>
        <v>0</v>
      </c>
      <c r="BB3" s="46">
        <f>IF(ヘッダ入力!BB3="","",ヘッダ入力!BB3)</f>
        <v>0</v>
      </c>
      <c r="BC3" s="46">
        <f>IF(ヘッダ入力!BC3="","",ヘッダ入力!BC3)</f>
        <v>0</v>
      </c>
      <c r="BD3" s="71"/>
      <c r="BE3" s="516" t="s">
        <v>15</v>
      </c>
      <c r="BF3" s="516"/>
      <c r="BG3" s="516"/>
      <c r="BH3" s="516"/>
      <c r="BI3" s="516"/>
      <c r="BJ3" s="516"/>
      <c r="BK3" s="516"/>
      <c r="BL3" s="516"/>
      <c r="BM3" s="516"/>
      <c r="BN3" s="516"/>
      <c r="BO3" s="516"/>
      <c r="BP3" s="516"/>
      <c r="BQ3" s="516"/>
      <c r="BR3" s="71"/>
      <c r="BS3" s="71"/>
      <c r="BT3" s="71"/>
      <c r="BU3" s="71"/>
      <c r="BV3" s="71"/>
      <c r="BW3" s="71"/>
      <c r="BX3" s="71"/>
      <c r="BY3" s="71"/>
      <c r="BZ3" s="71"/>
      <c r="CA3" s="71"/>
      <c r="CB3" s="71"/>
      <c r="CC3" s="71"/>
      <c r="CD3" s="71"/>
      <c r="CE3" s="71"/>
      <c r="CF3" s="36"/>
      <c r="CG3" s="36"/>
      <c r="CH3" s="36"/>
      <c r="CI3" s="36"/>
      <c r="CJ3" s="36"/>
      <c r="CK3" s="36"/>
      <c r="CL3" s="36"/>
      <c r="CM3" s="36"/>
      <c r="CN3" s="36"/>
      <c r="CO3" s="36"/>
      <c r="CP3" s="36"/>
      <c r="CQ3" s="36"/>
      <c r="CR3" s="36"/>
      <c r="CS3" s="36"/>
      <c r="CT3" s="36"/>
      <c r="CU3" s="36"/>
      <c r="CV3" s="36"/>
    </row>
    <row r="4" spans="1:100" ht="14.25" customHeight="1" thickTop="1" x14ac:dyDescent="0.2">
      <c r="A4" s="517" t="s">
        <v>17</v>
      </c>
      <c r="B4" s="518"/>
      <c r="C4" s="518"/>
      <c r="D4" s="518"/>
      <c r="E4" s="518"/>
      <c r="F4" s="518"/>
      <c r="G4" s="519"/>
      <c r="H4" s="71"/>
      <c r="I4" s="517" t="s">
        <v>18</v>
      </c>
      <c r="J4" s="518"/>
      <c r="K4" s="518"/>
      <c r="L4" s="518"/>
      <c r="M4" s="518"/>
      <c r="N4" s="518"/>
      <c r="O4" s="518"/>
      <c r="P4" s="518"/>
      <c r="Q4" s="518"/>
      <c r="R4" s="518"/>
      <c r="S4" s="518"/>
      <c r="T4" s="518"/>
      <c r="U4" s="518"/>
      <c r="V4" s="518"/>
      <c r="W4" s="518"/>
      <c r="X4" s="518"/>
      <c r="Y4" s="518"/>
      <c r="Z4" s="518"/>
      <c r="AA4" s="518"/>
      <c r="AB4" s="518"/>
      <c r="AC4" s="518"/>
      <c r="AD4" s="518"/>
      <c r="AE4" s="520"/>
      <c r="AF4" s="521" t="s">
        <v>19</v>
      </c>
      <c r="AG4" s="518"/>
      <c r="AH4" s="518"/>
      <c r="AI4" s="518"/>
      <c r="AJ4" s="518"/>
      <c r="AK4" s="518"/>
      <c r="AL4" s="518"/>
      <c r="AM4" s="518"/>
      <c r="AN4" s="520"/>
      <c r="AO4" s="521" t="s">
        <v>112</v>
      </c>
      <c r="AP4" s="518"/>
      <c r="AQ4" s="518"/>
      <c r="AR4" s="518"/>
      <c r="AS4" s="518"/>
      <c r="AT4" s="518"/>
      <c r="AU4" s="520"/>
      <c r="AV4" s="521" t="s">
        <v>21</v>
      </c>
      <c r="AW4" s="518"/>
      <c r="AX4" s="518"/>
      <c r="AY4" s="518"/>
      <c r="AZ4" s="518"/>
      <c r="BA4" s="518"/>
      <c r="BB4" s="518"/>
      <c r="BC4" s="518"/>
      <c r="BD4" s="519"/>
      <c r="BE4" s="522" t="s">
        <v>22</v>
      </c>
      <c r="BF4" s="523"/>
      <c r="BG4" s="523"/>
      <c r="BH4" s="523"/>
      <c r="BI4" s="523"/>
      <c r="BJ4" s="523"/>
      <c r="BK4" s="523"/>
      <c r="BL4" s="523"/>
      <c r="BM4" s="72" t="s">
        <v>23</v>
      </c>
      <c r="BN4" s="479" t="s">
        <v>24</v>
      </c>
      <c r="BO4" s="479"/>
      <c r="BP4" s="479"/>
      <c r="BQ4" s="480"/>
      <c r="BR4" s="586" t="s">
        <v>27</v>
      </c>
      <c r="BS4" s="587"/>
      <c r="BT4" s="587"/>
      <c r="BU4" s="587"/>
      <c r="BV4" s="485" t="s">
        <v>113</v>
      </c>
      <c r="BW4" s="485"/>
      <c r="BX4" s="485"/>
      <c r="BY4" s="485"/>
      <c r="BZ4" s="485"/>
      <c r="CA4" s="485"/>
      <c r="CB4" s="485"/>
      <c r="CC4" s="485"/>
      <c r="CD4" s="485"/>
      <c r="CE4" s="485"/>
      <c r="CF4" s="485"/>
      <c r="CG4" s="487" t="s">
        <v>28</v>
      </c>
      <c r="CH4" s="487"/>
      <c r="CI4" s="488"/>
      <c r="CJ4" s="491">
        <f>チラシ申込書CSV出力!A1</f>
        <v>44228</v>
      </c>
      <c r="CK4" s="492"/>
      <c r="CL4" s="492"/>
      <c r="CM4" s="492"/>
      <c r="CN4" s="492"/>
      <c r="CO4" s="492"/>
      <c r="CP4" s="492"/>
      <c r="CQ4" s="492"/>
      <c r="CR4" s="492"/>
      <c r="CS4" s="492"/>
      <c r="CT4" s="492"/>
      <c r="CU4" s="492"/>
      <c r="CV4" s="492"/>
    </row>
    <row r="5" spans="1:100" ht="17.25" customHeight="1" x14ac:dyDescent="0.2">
      <c r="A5" s="493" t="str">
        <f>IF(ヘッダ入力!A5="","",ヘッダ入力!A5)</f>
        <v/>
      </c>
      <c r="B5" s="494"/>
      <c r="C5" s="494"/>
      <c r="D5" s="494"/>
      <c r="E5" s="494"/>
      <c r="F5" s="494"/>
      <c r="G5" s="495"/>
      <c r="H5" s="71"/>
      <c r="I5" s="409" t="str">
        <f>IF(ヘッダ入力!I5="","",ヘッダ入力!I5)</f>
        <v/>
      </c>
      <c r="J5" s="410"/>
      <c r="K5" s="410"/>
      <c r="L5" s="410"/>
      <c r="M5" s="410"/>
      <c r="N5" s="410"/>
      <c r="O5" s="410"/>
      <c r="P5" s="410"/>
      <c r="Q5" s="410"/>
      <c r="R5" s="410"/>
      <c r="S5" s="410"/>
      <c r="T5" s="410"/>
      <c r="U5" s="410"/>
      <c r="V5" s="410"/>
      <c r="W5" s="410"/>
      <c r="X5" s="410"/>
      <c r="Y5" s="410"/>
      <c r="Z5" s="410"/>
      <c r="AA5" s="410"/>
      <c r="AB5" s="410"/>
      <c r="AC5" s="410"/>
      <c r="AD5" s="410"/>
      <c r="AE5" s="411"/>
      <c r="AF5" s="502" t="str">
        <f>IF(ヘッダ入力!AF5="","",ヘッダ入力!AF5)</f>
        <v/>
      </c>
      <c r="AG5" s="503"/>
      <c r="AH5" s="503"/>
      <c r="AI5" s="503"/>
      <c r="AJ5" s="503"/>
      <c r="AK5" s="503"/>
      <c r="AL5" s="503"/>
      <c r="AM5" s="503"/>
      <c r="AN5" s="504"/>
      <c r="AO5" s="508" t="str">
        <f>IF(ヘッダ入力!AO5="","",ヘッダ入力!AO5)</f>
        <v/>
      </c>
      <c r="AP5" s="509"/>
      <c r="AQ5" s="509"/>
      <c r="AR5" s="509"/>
      <c r="AS5" s="509"/>
      <c r="AT5" s="509"/>
      <c r="AU5" s="510"/>
      <c r="AV5" s="473" t="s">
        <v>29</v>
      </c>
      <c r="AW5" s="474"/>
      <c r="AX5" s="469" t="str">
        <f>IF(ヘッダ入力!AX5="","",ヘッダ入力!AX5)</f>
        <v/>
      </c>
      <c r="AY5" s="470"/>
      <c r="AZ5" s="470"/>
      <c r="BA5" s="470"/>
      <c r="BB5" s="470"/>
      <c r="BC5" s="470"/>
      <c r="BD5" s="71" t="s">
        <v>30</v>
      </c>
      <c r="BE5" s="37"/>
      <c r="BF5" s="471" t="s">
        <v>31</v>
      </c>
      <c r="BG5" s="471"/>
      <c r="BH5" s="471"/>
      <c r="BI5" s="471"/>
      <c r="BJ5" s="471"/>
      <c r="BK5" s="471"/>
      <c r="BL5" s="70"/>
      <c r="BM5" s="70"/>
      <c r="BN5" s="471" t="s">
        <v>114</v>
      </c>
      <c r="BO5" s="471"/>
      <c r="BP5" s="471"/>
      <c r="BQ5" s="472"/>
      <c r="BR5" s="588"/>
      <c r="BS5" s="589"/>
      <c r="BT5" s="589"/>
      <c r="BU5" s="589"/>
      <c r="BV5" s="486"/>
      <c r="BW5" s="486"/>
      <c r="BX5" s="486"/>
      <c r="BY5" s="486"/>
      <c r="BZ5" s="486"/>
      <c r="CA5" s="486"/>
      <c r="CB5" s="486"/>
      <c r="CC5" s="486"/>
      <c r="CD5" s="486"/>
      <c r="CE5" s="486"/>
      <c r="CF5" s="486"/>
      <c r="CG5" s="489"/>
      <c r="CH5" s="489"/>
      <c r="CI5" s="490"/>
      <c r="CJ5" s="491"/>
      <c r="CK5" s="492"/>
      <c r="CL5" s="492"/>
      <c r="CM5" s="492"/>
      <c r="CN5" s="492"/>
      <c r="CO5" s="492"/>
      <c r="CP5" s="492"/>
      <c r="CQ5" s="492"/>
      <c r="CR5" s="492"/>
      <c r="CS5" s="492"/>
      <c r="CT5" s="492"/>
      <c r="CU5" s="492"/>
      <c r="CV5" s="492"/>
    </row>
    <row r="6" spans="1:100" ht="17.25" customHeight="1" x14ac:dyDescent="0.2">
      <c r="A6" s="493"/>
      <c r="B6" s="494"/>
      <c r="C6" s="494"/>
      <c r="D6" s="494"/>
      <c r="E6" s="494"/>
      <c r="F6" s="494"/>
      <c r="G6" s="495"/>
      <c r="H6" s="71"/>
      <c r="I6" s="499"/>
      <c r="J6" s="500"/>
      <c r="K6" s="500"/>
      <c r="L6" s="500"/>
      <c r="M6" s="500"/>
      <c r="N6" s="500"/>
      <c r="O6" s="500"/>
      <c r="P6" s="500"/>
      <c r="Q6" s="500"/>
      <c r="R6" s="500"/>
      <c r="S6" s="500"/>
      <c r="T6" s="500"/>
      <c r="U6" s="500"/>
      <c r="V6" s="500"/>
      <c r="W6" s="500"/>
      <c r="X6" s="500"/>
      <c r="Y6" s="500"/>
      <c r="Z6" s="500"/>
      <c r="AA6" s="500"/>
      <c r="AB6" s="500"/>
      <c r="AC6" s="500"/>
      <c r="AD6" s="500"/>
      <c r="AE6" s="501"/>
      <c r="AF6" s="505"/>
      <c r="AG6" s="506"/>
      <c r="AH6" s="506"/>
      <c r="AI6" s="506"/>
      <c r="AJ6" s="506"/>
      <c r="AK6" s="506"/>
      <c r="AL6" s="506"/>
      <c r="AM6" s="506"/>
      <c r="AN6" s="507"/>
      <c r="AO6" s="511"/>
      <c r="AP6" s="512"/>
      <c r="AQ6" s="512"/>
      <c r="AR6" s="512"/>
      <c r="AS6" s="512"/>
      <c r="AT6" s="512"/>
      <c r="AU6" s="513"/>
      <c r="AV6" s="473" t="s">
        <v>29</v>
      </c>
      <c r="AW6" s="474"/>
      <c r="AX6" s="475" t="str">
        <f>IF(ヘッダ入力!AX6="","",ヘッダ入力!AX6)</f>
        <v/>
      </c>
      <c r="AY6" s="476"/>
      <c r="AZ6" s="476"/>
      <c r="BA6" s="476"/>
      <c r="BB6" s="476"/>
      <c r="BC6" s="476"/>
      <c r="BD6" s="71" t="s">
        <v>30</v>
      </c>
      <c r="BE6" s="38"/>
      <c r="BF6" s="477"/>
      <c r="BG6" s="477"/>
      <c r="BH6" s="477"/>
      <c r="BI6" s="477"/>
      <c r="BJ6" s="478"/>
      <c r="BK6" s="478"/>
      <c r="BL6" s="478"/>
      <c r="BM6" s="478"/>
      <c r="BN6" s="478"/>
      <c r="BO6" s="478"/>
      <c r="BP6" s="478"/>
      <c r="BQ6" s="39"/>
      <c r="BR6" s="457" t="s">
        <v>35</v>
      </c>
      <c r="BS6" s="458"/>
      <c r="BT6" s="458"/>
      <c r="BU6" s="458"/>
      <c r="BV6" s="458"/>
      <c r="BW6" s="458"/>
      <c r="BX6" s="458"/>
      <c r="BY6" s="458"/>
      <c r="BZ6" s="458"/>
      <c r="CA6" s="458"/>
      <c r="CB6" s="458"/>
      <c r="CC6" s="458"/>
      <c r="CD6" s="458"/>
      <c r="CE6" s="458"/>
      <c r="CF6" s="458"/>
      <c r="CG6" s="458"/>
      <c r="CH6" s="458"/>
      <c r="CI6" s="459"/>
      <c r="CJ6" s="491"/>
      <c r="CK6" s="492"/>
      <c r="CL6" s="492"/>
      <c r="CM6" s="492"/>
      <c r="CN6" s="492"/>
      <c r="CO6" s="492"/>
      <c r="CP6" s="492"/>
      <c r="CQ6" s="492"/>
      <c r="CR6" s="492"/>
      <c r="CS6" s="492"/>
      <c r="CT6" s="492"/>
      <c r="CU6" s="492"/>
      <c r="CV6" s="492"/>
    </row>
    <row r="7" spans="1:100" ht="18" customHeight="1" x14ac:dyDescent="0.2">
      <c r="A7" s="493"/>
      <c r="B7" s="494"/>
      <c r="C7" s="494"/>
      <c r="D7" s="494"/>
      <c r="E7" s="494"/>
      <c r="F7" s="494"/>
      <c r="G7" s="495"/>
      <c r="H7" s="71"/>
      <c r="I7" s="460"/>
      <c r="J7" s="461"/>
      <c r="K7" s="462" t="str">
        <f>IF(ヘッダ入力!K7="","",ヘッダ入力!K7)</f>
        <v/>
      </c>
      <c r="L7" s="463"/>
      <c r="M7" s="463"/>
      <c r="N7" s="69"/>
      <c r="O7" s="462" t="str">
        <f>IF(ヘッダ入力!O7="","",ヘッダ入力!O7)</f>
        <v/>
      </c>
      <c r="P7" s="463"/>
      <c r="Q7" s="463"/>
      <c r="R7" s="69"/>
      <c r="S7" s="462" t="str">
        <f>IF(ヘッダ入力!S7="","",ヘッダ入力!S7)</f>
        <v/>
      </c>
      <c r="T7" s="463"/>
      <c r="U7" s="463"/>
      <c r="V7" s="463"/>
      <c r="W7" s="464" t="s">
        <v>38</v>
      </c>
      <c r="X7" s="464"/>
      <c r="Y7" s="464"/>
      <c r="Z7" s="465" t="str">
        <f>IF(ヘッダ入力!Z7="","",ヘッダ入力!Z7)</f>
        <v/>
      </c>
      <c r="AA7" s="465"/>
      <c r="AB7" s="465"/>
      <c r="AC7" s="465"/>
      <c r="AD7" s="466" t="s">
        <v>39</v>
      </c>
      <c r="AE7" s="467"/>
      <c r="AF7" s="442" t="s">
        <v>40</v>
      </c>
      <c r="AG7" s="443"/>
      <c r="AH7" s="443"/>
      <c r="AI7" s="443"/>
      <c r="AJ7" s="443"/>
      <c r="AK7" s="443"/>
      <c r="AL7" s="443"/>
      <c r="AM7" s="443"/>
      <c r="AN7" s="443"/>
      <c r="AO7" s="443"/>
      <c r="AP7" s="443"/>
      <c r="AQ7" s="443"/>
      <c r="AR7" s="443"/>
      <c r="AS7" s="443"/>
      <c r="AT7" s="443"/>
      <c r="AU7" s="68"/>
      <c r="AV7" s="40"/>
      <c r="AW7" s="468" t="s">
        <v>42</v>
      </c>
      <c r="AX7" s="468"/>
      <c r="AY7" s="468"/>
      <c r="AZ7" s="468"/>
      <c r="BA7" s="468"/>
      <c r="BB7" s="41"/>
      <c r="BC7" s="41"/>
      <c r="BD7" s="42"/>
      <c r="BE7" s="423" t="s">
        <v>43</v>
      </c>
      <c r="BF7" s="424"/>
      <c r="BG7" s="424"/>
      <c r="BH7" s="424"/>
      <c r="BI7" s="425"/>
      <c r="BJ7" s="426" t="s">
        <v>44</v>
      </c>
      <c r="BK7" s="424"/>
      <c r="BL7" s="424"/>
      <c r="BM7" s="424"/>
      <c r="BN7" s="424"/>
      <c r="BO7" s="424"/>
      <c r="BP7" s="424"/>
      <c r="BQ7" s="427"/>
      <c r="BR7" s="428" t="s">
        <v>113</v>
      </c>
      <c r="BS7" s="429"/>
      <c r="BT7" s="429"/>
      <c r="BU7" s="429"/>
      <c r="BV7" s="429"/>
      <c r="BW7" s="429"/>
      <c r="BX7" s="429"/>
      <c r="BY7" s="429"/>
      <c r="BZ7" s="429"/>
      <c r="CA7" s="429"/>
      <c r="CB7" s="429"/>
      <c r="CC7" s="429"/>
      <c r="CD7" s="429"/>
      <c r="CE7" s="429"/>
      <c r="CF7" s="429"/>
      <c r="CG7" s="429"/>
      <c r="CH7" s="429"/>
      <c r="CI7" s="430"/>
      <c r="CJ7" s="434">
        <f>チラシ申込書CSV出力!A2</f>
        <v>44215</v>
      </c>
      <c r="CK7" s="435"/>
      <c r="CL7" s="435"/>
      <c r="CM7" s="435"/>
      <c r="CN7" s="435"/>
      <c r="CO7" s="435"/>
      <c r="CP7" s="435"/>
      <c r="CQ7" s="435"/>
      <c r="CR7" s="435"/>
      <c r="CS7" s="435"/>
      <c r="CT7" s="435"/>
      <c r="CU7" s="435"/>
      <c r="CV7" s="435"/>
    </row>
    <row r="8" spans="1:100" ht="14.25" customHeight="1" thickBot="1" x14ac:dyDescent="0.25">
      <c r="A8" s="496"/>
      <c r="B8" s="497"/>
      <c r="C8" s="497"/>
      <c r="D8" s="497"/>
      <c r="E8" s="497"/>
      <c r="F8" s="497"/>
      <c r="G8" s="498"/>
      <c r="H8" s="71"/>
      <c r="I8" s="436" t="s">
        <v>45</v>
      </c>
      <c r="J8" s="418"/>
      <c r="K8" s="418"/>
      <c r="L8" s="418"/>
      <c r="M8" s="418"/>
      <c r="N8" s="418"/>
      <c r="O8" s="418"/>
      <c r="P8" s="418"/>
      <c r="Q8" s="418"/>
      <c r="R8" s="418"/>
      <c r="S8" s="418"/>
      <c r="T8" s="418"/>
      <c r="U8" s="418"/>
      <c r="V8" s="418"/>
      <c r="W8" s="418"/>
      <c r="X8" s="418"/>
      <c r="Y8" s="418"/>
      <c r="Z8" s="418"/>
      <c r="AA8" s="418"/>
      <c r="AB8" s="418"/>
      <c r="AC8" s="418"/>
      <c r="AD8" s="418"/>
      <c r="AE8" s="437"/>
      <c r="AF8" s="438" t="str">
        <f>IF(A12+AO12=0,"",A12+AO12)</f>
        <v/>
      </c>
      <c r="AG8" s="439"/>
      <c r="AH8" s="439"/>
      <c r="AI8" s="439"/>
      <c r="AJ8" s="439"/>
      <c r="AK8" s="439"/>
      <c r="AL8" s="439"/>
      <c r="AM8" s="439"/>
      <c r="AN8" s="439"/>
      <c r="AO8" s="439"/>
      <c r="AP8" s="418"/>
      <c r="AQ8" s="418"/>
      <c r="AR8" s="418"/>
      <c r="AS8" s="418"/>
      <c r="AT8" s="418"/>
      <c r="AU8" s="437"/>
      <c r="AV8" s="442" t="s">
        <v>46</v>
      </c>
      <c r="AW8" s="443"/>
      <c r="AX8" s="443"/>
      <c r="AY8" s="443"/>
      <c r="AZ8" s="443"/>
      <c r="BA8" s="443"/>
      <c r="BB8" s="443"/>
      <c r="BC8" s="443"/>
      <c r="BD8" s="444"/>
      <c r="BE8" s="445" t="str">
        <f>IF(ヘッダ入力!BE8="","",ヘッダ入力!BE8)</f>
        <v/>
      </c>
      <c r="BF8" s="446"/>
      <c r="BG8" s="446"/>
      <c r="BH8" s="446"/>
      <c r="BI8" s="447"/>
      <c r="BJ8" s="451" t="str">
        <f>IF(ヘッダ入力!BJ8="","",ヘッダ入力!BJ8)</f>
        <v/>
      </c>
      <c r="BK8" s="452"/>
      <c r="BL8" s="452"/>
      <c r="BM8" s="452"/>
      <c r="BN8" s="452"/>
      <c r="BO8" s="452"/>
      <c r="BP8" s="452"/>
      <c r="BQ8" s="453"/>
      <c r="BR8" s="428"/>
      <c r="BS8" s="429"/>
      <c r="BT8" s="429"/>
      <c r="BU8" s="429"/>
      <c r="BV8" s="429"/>
      <c r="BW8" s="429"/>
      <c r="BX8" s="429"/>
      <c r="BY8" s="429"/>
      <c r="BZ8" s="429"/>
      <c r="CA8" s="429"/>
      <c r="CB8" s="429"/>
      <c r="CC8" s="429"/>
      <c r="CD8" s="429"/>
      <c r="CE8" s="429"/>
      <c r="CF8" s="429"/>
      <c r="CG8" s="429"/>
      <c r="CH8" s="429"/>
      <c r="CI8" s="430"/>
      <c r="CJ8" s="71"/>
      <c r="CK8" s="71"/>
      <c r="CL8" s="71"/>
      <c r="CM8" s="71"/>
      <c r="CN8" s="71"/>
      <c r="CO8" s="71"/>
      <c r="CP8" s="71"/>
      <c r="CQ8" s="71"/>
      <c r="CR8" s="71"/>
      <c r="CS8" s="71"/>
      <c r="CT8" s="71"/>
      <c r="CU8" s="71"/>
      <c r="CV8" s="71"/>
    </row>
    <row r="9" spans="1:100" ht="13.8" thickTop="1" x14ac:dyDescent="0.2">
      <c r="A9" s="71"/>
      <c r="B9" s="71"/>
      <c r="C9" s="71"/>
      <c r="D9" s="71"/>
      <c r="E9" s="71"/>
      <c r="F9" s="71"/>
      <c r="G9" s="71"/>
      <c r="H9" s="71"/>
      <c r="I9" s="409" t="str">
        <f>IF(ヘッダ入力!I9="","",ヘッダ入力!I9)</f>
        <v/>
      </c>
      <c r="J9" s="410"/>
      <c r="K9" s="410"/>
      <c r="L9" s="410"/>
      <c r="M9" s="410"/>
      <c r="N9" s="410"/>
      <c r="O9" s="410"/>
      <c r="P9" s="410"/>
      <c r="Q9" s="410"/>
      <c r="R9" s="410"/>
      <c r="S9" s="410"/>
      <c r="T9" s="410"/>
      <c r="U9" s="410"/>
      <c r="V9" s="410"/>
      <c r="W9" s="410"/>
      <c r="X9" s="410"/>
      <c r="Y9" s="410"/>
      <c r="Z9" s="410"/>
      <c r="AA9" s="410"/>
      <c r="AB9" s="410"/>
      <c r="AC9" s="410"/>
      <c r="AD9" s="410"/>
      <c r="AE9" s="411"/>
      <c r="AF9" s="438"/>
      <c r="AG9" s="439"/>
      <c r="AH9" s="439"/>
      <c r="AI9" s="439"/>
      <c r="AJ9" s="439"/>
      <c r="AK9" s="439"/>
      <c r="AL9" s="439"/>
      <c r="AM9" s="439"/>
      <c r="AN9" s="439"/>
      <c r="AO9" s="439"/>
      <c r="AP9" s="582" t="s">
        <v>47</v>
      </c>
      <c r="AQ9" s="583"/>
      <c r="AR9" s="583"/>
      <c r="AS9" s="583"/>
      <c r="AT9" s="583"/>
      <c r="AU9" s="584"/>
      <c r="AV9" s="66"/>
      <c r="AW9" s="418" t="s">
        <v>48</v>
      </c>
      <c r="AX9" s="418"/>
      <c r="AY9" s="418"/>
      <c r="AZ9" s="418"/>
      <c r="BA9" s="418"/>
      <c r="BB9" s="66"/>
      <c r="BC9" s="71"/>
      <c r="BD9" s="71"/>
      <c r="BE9" s="445"/>
      <c r="BF9" s="446"/>
      <c r="BG9" s="446"/>
      <c r="BH9" s="446"/>
      <c r="BI9" s="447"/>
      <c r="BJ9" s="451"/>
      <c r="BK9" s="452"/>
      <c r="BL9" s="452"/>
      <c r="BM9" s="452"/>
      <c r="BN9" s="452"/>
      <c r="BO9" s="452"/>
      <c r="BP9" s="452"/>
      <c r="BQ9" s="453"/>
      <c r="BR9" s="428"/>
      <c r="BS9" s="429"/>
      <c r="BT9" s="429"/>
      <c r="BU9" s="429"/>
      <c r="BV9" s="429"/>
      <c r="BW9" s="429"/>
      <c r="BX9" s="429"/>
      <c r="BY9" s="429"/>
      <c r="BZ9" s="429"/>
      <c r="CA9" s="429"/>
      <c r="CB9" s="429"/>
      <c r="CC9" s="429"/>
      <c r="CD9" s="429"/>
      <c r="CE9" s="429"/>
      <c r="CF9" s="429"/>
      <c r="CG9" s="429"/>
      <c r="CH9" s="429"/>
      <c r="CI9" s="430"/>
      <c r="CJ9" s="71"/>
      <c r="CK9" s="71"/>
      <c r="CL9" s="71"/>
      <c r="CM9" s="71"/>
      <c r="CN9" s="71"/>
      <c r="CO9" s="71"/>
      <c r="CP9" s="71"/>
      <c r="CQ9" s="71"/>
      <c r="CR9" s="71"/>
      <c r="CS9" s="71"/>
      <c r="CT9" s="71"/>
      <c r="CU9" s="71"/>
      <c r="CV9" s="71"/>
    </row>
    <row r="10" spans="1:100" ht="25.5" customHeight="1" thickBot="1" x14ac:dyDescent="0.25">
      <c r="A10" s="71"/>
      <c r="B10" s="71"/>
      <c r="C10" s="71"/>
      <c r="D10" s="71"/>
      <c r="E10" s="71"/>
      <c r="F10" s="71"/>
      <c r="G10" s="71"/>
      <c r="H10" s="71"/>
      <c r="I10" s="412"/>
      <c r="J10" s="413"/>
      <c r="K10" s="413"/>
      <c r="L10" s="413"/>
      <c r="M10" s="413"/>
      <c r="N10" s="413"/>
      <c r="O10" s="413"/>
      <c r="P10" s="413"/>
      <c r="Q10" s="413"/>
      <c r="R10" s="413"/>
      <c r="S10" s="413"/>
      <c r="T10" s="413"/>
      <c r="U10" s="413"/>
      <c r="V10" s="413"/>
      <c r="W10" s="413"/>
      <c r="X10" s="413"/>
      <c r="Y10" s="413"/>
      <c r="Z10" s="413"/>
      <c r="AA10" s="413"/>
      <c r="AB10" s="413"/>
      <c r="AC10" s="413"/>
      <c r="AD10" s="413"/>
      <c r="AE10" s="414"/>
      <c r="AF10" s="440"/>
      <c r="AG10" s="441"/>
      <c r="AH10" s="441"/>
      <c r="AI10" s="441"/>
      <c r="AJ10" s="441"/>
      <c r="AK10" s="441"/>
      <c r="AL10" s="441"/>
      <c r="AM10" s="441"/>
      <c r="AN10" s="441"/>
      <c r="AO10" s="441"/>
      <c r="AP10" s="419">
        <f>ヘッダ入力!AP10</f>
        <v>0</v>
      </c>
      <c r="AQ10" s="420"/>
      <c r="AR10" s="420"/>
      <c r="AS10" s="420"/>
      <c r="AT10" s="420"/>
      <c r="AU10" s="421"/>
      <c r="AV10" s="43"/>
      <c r="AW10" s="35" t="s">
        <v>51</v>
      </c>
      <c r="AX10" s="35"/>
      <c r="AY10" s="35"/>
      <c r="AZ10" s="43"/>
      <c r="BA10" s="422" t="s">
        <v>52</v>
      </c>
      <c r="BB10" s="422"/>
      <c r="BC10" s="422"/>
      <c r="BD10" s="67"/>
      <c r="BE10" s="448"/>
      <c r="BF10" s="449"/>
      <c r="BG10" s="449"/>
      <c r="BH10" s="449"/>
      <c r="BI10" s="450"/>
      <c r="BJ10" s="454"/>
      <c r="BK10" s="455"/>
      <c r="BL10" s="455"/>
      <c r="BM10" s="455"/>
      <c r="BN10" s="455"/>
      <c r="BO10" s="455"/>
      <c r="BP10" s="455"/>
      <c r="BQ10" s="456"/>
      <c r="BR10" s="431"/>
      <c r="BS10" s="432"/>
      <c r="BT10" s="432"/>
      <c r="BU10" s="432"/>
      <c r="BV10" s="432"/>
      <c r="BW10" s="432"/>
      <c r="BX10" s="432"/>
      <c r="BY10" s="432"/>
      <c r="BZ10" s="432"/>
      <c r="CA10" s="432"/>
      <c r="CB10" s="432"/>
      <c r="CC10" s="432"/>
      <c r="CD10" s="432"/>
      <c r="CE10" s="432"/>
      <c r="CF10" s="432"/>
      <c r="CG10" s="432"/>
      <c r="CH10" s="432"/>
      <c r="CI10" s="433"/>
      <c r="CJ10" s="71"/>
      <c r="CK10" s="71"/>
      <c r="CL10" s="71"/>
      <c r="CM10" s="71"/>
      <c r="CN10" s="71"/>
      <c r="CO10" s="71"/>
      <c r="CP10" s="71"/>
      <c r="CQ10" s="71"/>
      <c r="CR10" s="71"/>
      <c r="CS10" s="71"/>
      <c r="CT10" s="71"/>
      <c r="CU10" s="71"/>
      <c r="CV10" s="71"/>
    </row>
    <row r="11" spans="1:100" ht="8.25" customHeight="1" thickTop="1" thickBot="1" x14ac:dyDescent="0.25">
      <c r="A11" s="71"/>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row>
    <row r="12" spans="1:100" ht="21.6" thickBot="1" x14ac:dyDescent="0.25">
      <c r="A12" s="406">
        <f>IF(AI59="●",AB59,SUMIF(R21,"●",O21)+SUMIF(R36,"●",O36)+SUMIF(R47,"●",O47)+SUMIF(R61,"●",O61)+SUMIF(AL23,"●",AI23)+SUMIF(AL37,"●",AI37)+SUMIF(AL48,"●",AI48)+SUMIF(AL52,"●",AI52)+SUMIF(AL58,"●",AI58)+SUM(R21,R36,R47,R61,AL23,AL37,AL48,AL52,AL58))</f>
        <v>0</v>
      </c>
      <c r="B12" s="407"/>
      <c r="C12" s="407"/>
      <c r="D12" s="407"/>
      <c r="E12" s="407"/>
      <c r="F12" s="407"/>
      <c r="G12" s="407"/>
      <c r="H12" s="407"/>
      <c r="I12" s="407"/>
      <c r="J12" s="407"/>
      <c r="K12" s="408" t="s">
        <v>53</v>
      </c>
      <c r="L12" s="408"/>
      <c r="M12" s="585" t="s">
        <v>651</v>
      </c>
      <c r="N12" s="585"/>
      <c r="O12" s="585"/>
      <c r="P12" s="585"/>
      <c r="Q12" s="585"/>
      <c r="R12" s="585"/>
      <c r="S12" s="585"/>
      <c r="T12" s="585"/>
      <c r="U12" s="585"/>
      <c r="V12" s="585"/>
      <c r="W12" s="585"/>
      <c r="X12" s="585"/>
      <c r="Y12" s="585"/>
      <c r="Z12" s="585"/>
      <c r="AA12" s="585"/>
      <c r="AB12" s="585"/>
      <c r="AC12" s="402">
        <f>IF(AI59="●",84,IF(R21="●",COUNTA(O14:O20),COUNTA(R14:R20))+IF(R36="●",COUNTA(O22:O35),COUNTA(R22:R35))+IF(R47="●",COUNTA(O37:O46),COUNTA(R37:R46))+IF(R61="●",COUNTA(O48:O60),COUNTA(R48:R60))+IF(AL23="●",COUNTA(AI14:AI22),COUNTA(AL14:AL22))+IF(AL37="●",COUNTA(AI24:AI36),COUNTA(AL24:AL36))+IF(AL48="●",COUNTA(AI38:AI47),COUNTA(AL38:AL47))+IF(AL52="●",COUNTA(AI49:AI51),COUNTA(AL49:AL51))+IF(AL58="●",COUNTA(AI53:AI57),COUNTA(AL53:AL57)))</f>
        <v>0</v>
      </c>
      <c r="AD12" s="402"/>
      <c r="AE12" s="402"/>
      <c r="AF12" s="402"/>
      <c r="AG12" s="402"/>
      <c r="AH12" s="402"/>
      <c r="AI12" s="402"/>
      <c r="AJ12" s="402"/>
      <c r="AK12" s="403" t="s">
        <v>54</v>
      </c>
      <c r="AL12" s="403"/>
      <c r="AM12" s="403"/>
      <c r="AN12" s="404"/>
      <c r="AO12" s="406">
        <f>IF(CQ39="●",CJ39,SUMIF(BF23,"●",BC23)+SUMIF(BF32,"●",BC32)+SUMIF(BF47,"●",BC47)+SUMIF(BF58,"●",BC58)+SUMIF(BZ18,"●",BW18)+SUMIF(BZ23,"●",BW23)+SUMIF(BZ31,"●",BW31)+SUMIF(BZ36,"●",BW36)+SUMIF(BZ44,"●",BW44)+SUMIF(BZ56,"●",BW56)+SUMIF(CT23,"●",CQ23)+SUMIF(CT38,"●",CQ38)+SUM(BF23,BF32,BF47,BF58,BZ18,BZ23,BZ31,BZ36,BZ44,BZ56,CT23,CT38))</f>
        <v>0</v>
      </c>
      <c r="AP12" s="407"/>
      <c r="AQ12" s="407"/>
      <c r="AR12" s="407"/>
      <c r="AS12" s="407"/>
      <c r="AT12" s="407"/>
      <c r="AU12" s="407"/>
      <c r="AV12" s="407"/>
      <c r="AW12" s="407"/>
      <c r="AX12" s="407"/>
      <c r="AY12" s="408" t="s">
        <v>53</v>
      </c>
      <c r="AZ12" s="408"/>
      <c r="BA12" s="405" t="s">
        <v>652</v>
      </c>
      <c r="BB12" s="405"/>
      <c r="BC12" s="405"/>
      <c r="BD12" s="405"/>
      <c r="BE12" s="405"/>
      <c r="BF12" s="405"/>
      <c r="BG12" s="405"/>
      <c r="BH12" s="405"/>
      <c r="BI12" s="405"/>
      <c r="BJ12" s="405"/>
      <c r="BK12" s="405"/>
      <c r="BL12" s="405"/>
      <c r="BM12" s="405"/>
      <c r="BN12" s="405"/>
      <c r="BO12" s="405"/>
      <c r="BP12" s="405"/>
      <c r="BQ12" s="405"/>
      <c r="BR12" s="405"/>
      <c r="BS12" s="405"/>
      <c r="BT12" s="405"/>
      <c r="BU12" s="405"/>
      <c r="BV12" s="405"/>
      <c r="BW12" s="405"/>
      <c r="BX12" s="405"/>
      <c r="BY12" s="405"/>
      <c r="BZ12" s="405"/>
      <c r="CA12" s="405"/>
      <c r="CB12" s="405"/>
      <c r="CC12" s="405"/>
      <c r="CD12" s="405"/>
      <c r="CE12" s="405"/>
      <c r="CF12" s="405"/>
      <c r="CG12" s="405"/>
      <c r="CH12" s="405"/>
      <c r="CI12" s="405"/>
      <c r="CJ12" s="405"/>
      <c r="CK12" s="402">
        <f>IF(CQ39="●",102,IF(BF23="●",COUNTA(BC14:BC22),COUNTA(BF14:BF22))+IF(BF32="●",COUNTA(BC24:BC31),COUNTA(BF24:BF31))+IF(BF47="●",COUNTA(BC33:BC46),COUNTA(BF33:BF46))+IF(BF58="●",COUNTA(BC48:BC57),COUNTA(BF48:BF57))+IF(BZ18="●",COUNTA(BW14:BW17),COUNTA(BZ14:BZ17))+IF(BZ31="●",COUNTA(BW24:BW30),COUNTA(BZ24:BZ30))+IF(BZ36="●",COUNTA(BW32:BW35),COUNTA(BZ32:BZ35))+IF(BZ44="●",COUNTA(BW37:BW43),COUNTA(BZ37:BZ43))+IF(BZ56="●",COUNTA(BW45:BW55),COUNTA(BZ45:BZ55))+IF(CT23="●",COUNTA(CQ14:CQ22),COUNTA(CT14:CT22))+IF(CT38="●",COUNTA(CQ24:CQ37),COUNTA(CT24:CT37))+IF(BZ23="●",COUNTA(BW19:BW22),COUNTA(BZ19:BZ22)))</f>
        <v>0</v>
      </c>
      <c r="CL12" s="402"/>
      <c r="CM12" s="402"/>
      <c r="CN12" s="402"/>
      <c r="CO12" s="402"/>
      <c r="CP12" s="402"/>
      <c r="CQ12" s="402"/>
      <c r="CR12" s="402"/>
      <c r="CS12" s="403" t="s">
        <v>54</v>
      </c>
      <c r="CT12" s="403"/>
      <c r="CU12" s="403"/>
      <c r="CV12" s="404"/>
    </row>
    <row r="13" spans="1:100" ht="15" thickBot="1" x14ac:dyDescent="0.25">
      <c r="A13" s="395" t="s">
        <v>118</v>
      </c>
      <c r="B13" s="396"/>
      <c r="C13" s="397"/>
      <c r="D13" s="398" t="s">
        <v>55</v>
      </c>
      <c r="E13" s="396"/>
      <c r="F13" s="396"/>
      <c r="G13" s="396"/>
      <c r="H13" s="396"/>
      <c r="I13" s="396"/>
      <c r="J13" s="396"/>
      <c r="K13" s="396"/>
      <c r="L13" s="396"/>
      <c r="M13" s="396"/>
      <c r="N13" s="397"/>
      <c r="O13" s="399" t="s">
        <v>119</v>
      </c>
      <c r="P13" s="399"/>
      <c r="Q13" s="399"/>
      <c r="R13" s="400" t="s">
        <v>56</v>
      </c>
      <c r="S13" s="400"/>
      <c r="T13" s="401"/>
      <c r="U13" s="395" t="s">
        <v>118</v>
      </c>
      <c r="V13" s="396"/>
      <c r="W13" s="397"/>
      <c r="X13" s="398" t="s">
        <v>55</v>
      </c>
      <c r="Y13" s="396"/>
      <c r="Z13" s="396"/>
      <c r="AA13" s="396"/>
      <c r="AB13" s="396"/>
      <c r="AC13" s="396"/>
      <c r="AD13" s="396"/>
      <c r="AE13" s="396"/>
      <c r="AF13" s="396"/>
      <c r="AG13" s="396"/>
      <c r="AH13" s="397"/>
      <c r="AI13" s="399" t="s">
        <v>119</v>
      </c>
      <c r="AJ13" s="399"/>
      <c r="AK13" s="399"/>
      <c r="AL13" s="400" t="s">
        <v>56</v>
      </c>
      <c r="AM13" s="400"/>
      <c r="AN13" s="401"/>
      <c r="AO13" s="395" t="s">
        <v>118</v>
      </c>
      <c r="AP13" s="396"/>
      <c r="AQ13" s="397"/>
      <c r="AR13" s="398" t="s">
        <v>55</v>
      </c>
      <c r="AS13" s="396"/>
      <c r="AT13" s="396"/>
      <c r="AU13" s="396"/>
      <c r="AV13" s="396"/>
      <c r="AW13" s="396"/>
      <c r="AX13" s="396"/>
      <c r="AY13" s="396"/>
      <c r="AZ13" s="396"/>
      <c r="BA13" s="396"/>
      <c r="BB13" s="397"/>
      <c r="BC13" s="399" t="s">
        <v>119</v>
      </c>
      <c r="BD13" s="399"/>
      <c r="BE13" s="399"/>
      <c r="BF13" s="400" t="s">
        <v>56</v>
      </c>
      <c r="BG13" s="400"/>
      <c r="BH13" s="401"/>
      <c r="BI13" s="395" t="s">
        <v>118</v>
      </c>
      <c r="BJ13" s="396"/>
      <c r="BK13" s="397"/>
      <c r="BL13" s="398" t="s">
        <v>55</v>
      </c>
      <c r="BM13" s="396"/>
      <c r="BN13" s="396"/>
      <c r="BO13" s="396"/>
      <c r="BP13" s="396"/>
      <c r="BQ13" s="396"/>
      <c r="BR13" s="396"/>
      <c r="BS13" s="396"/>
      <c r="BT13" s="396"/>
      <c r="BU13" s="396"/>
      <c r="BV13" s="397"/>
      <c r="BW13" s="399" t="s">
        <v>119</v>
      </c>
      <c r="BX13" s="399"/>
      <c r="BY13" s="399"/>
      <c r="BZ13" s="400" t="s">
        <v>56</v>
      </c>
      <c r="CA13" s="400"/>
      <c r="CB13" s="401"/>
      <c r="CC13" s="395" t="s">
        <v>118</v>
      </c>
      <c r="CD13" s="396"/>
      <c r="CE13" s="397"/>
      <c r="CF13" s="398" t="s">
        <v>55</v>
      </c>
      <c r="CG13" s="396"/>
      <c r="CH13" s="396"/>
      <c r="CI13" s="396"/>
      <c r="CJ13" s="396"/>
      <c r="CK13" s="396"/>
      <c r="CL13" s="396"/>
      <c r="CM13" s="396"/>
      <c r="CN13" s="396"/>
      <c r="CO13" s="396"/>
      <c r="CP13" s="397"/>
      <c r="CQ13" s="399" t="s">
        <v>119</v>
      </c>
      <c r="CR13" s="399"/>
      <c r="CS13" s="399"/>
      <c r="CT13" s="400" t="s">
        <v>56</v>
      </c>
      <c r="CU13" s="400"/>
      <c r="CV13" s="401"/>
    </row>
    <row r="14" spans="1:100" ht="13.5" customHeight="1" x14ac:dyDescent="0.2">
      <c r="A14" s="261">
        <v>351001</v>
      </c>
      <c r="B14" s="262"/>
      <c r="C14" s="263"/>
      <c r="D14" s="264" t="s">
        <v>653</v>
      </c>
      <c r="E14" s="265"/>
      <c r="F14" s="265"/>
      <c r="G14" s="265"/>
      <c r="H14" s="265"/>
      <c r="I14" s="265"/>
      <c r="J14" s="265"/>
      <c r="K14" s="265"/>
      <c r="L14" s="265"/>
      <c r="M14" s="265"/>
      <c r="N14" s="289"/>
      <c r="O14" s="266">
        <v>280</v>
      </c>
      <c r="P14" s="267"/>
      <c r="Q14" s="267"/>
      <c r="R14" s="268"/>
      <c r="S14" s="267"/>
      <c r="T14" s="269"/>
      <c r="U14" s="261">
        <v>351044</v>
      </c>
      <c r="V14" s="262"/>
      <c r="W14" s="263"/>
      <c r="X14" s="264" t="s">
        <v>654</v>
      </c>
      <c r="Y14" s="265"/>
      <c r="Z14" s="265"/>
      <c r="AA14" s="265"/>
      <c r="AB14" s="265"/>
      <c r="AC14" s="265"/>
      <c r="AD14" s="265"/>
      <c r="AE14" s="265"/>
      <c r="AF14" s="265"/>
      <c r="AG14" s="265"/>
      <c r="AH14" s="289"/>
      <c r="AI14" s="266">
        <v>310</v>
      </c>
      <c r="AJ14" s="267"/>
      <c r="AK14" s="267"/>
      <c r="AL14" s="268"/>
      <c r="AM14" s="267"/>
      <c r="AN14" s="269"/>
      <c r="AO14" s="261">
        <v>352001</v>
      </c>
      <c r="AP14" s="262"/>
      <c r="AQ14" s="263"/>
      <c r="AR14" s="264" t="s">
        <v>655</v>
      </c>
      <c r="AS14" s="265"/>
      <c r="AT14" s="265"/>
      <c r="AU14" s="265"/>
      <c r="AV14" s="265"/>
      <c r="AW14" s="265"/>
      <c r="AX14" s="265"/>
      <c r="AY14" s="265"/>
      <c r="AZ14" s="265"/>
      <c r="BA14" s="265"/>
      <c r="BB14" s="289"/>
      <c r="BC14" s="266">
        <v>340</v>
      </c>
      <c r="BD14" s="267"/>
      <c r="BE14" s="267"/>
      <c r="BF14" s="268"/>
      <c r="BG14" s="267"/>
      <c r="BH14" s="269"/>
      <c r="BI14" s="261">
        <v>352040</v>
      </c>
      <c r="BJ14" s="262"/>
      <c r="BK14" s="263"/>
      <c r="BL14" s="264" t="s">
        <v>656</v>
      </c>
      <c r="BM14" s="265"/>
      <c r="BN14" s="265"/>
      <c r="BO14" s="265"/>
      <c r="BP14" s="265"/>
      <c r="BQ14" s="265"/>
      <c r="BR14" s="265"/>
      <c r="BS14" s="265"/>
      <c r="BT14" s="265"/>
      <c r="BU14" s="265"/>
      <c r="BV14" s="289"/>
      <c r="BW14" s="266">
        <v>160</v>
      </c>
      <c r="BX14" s="267"/>
      <c r="BY14" s="267"/>
      <c r="BZ14" s="268"/>
      <c r="CA14" s="267"/>
      <c r="CB14" s="269"/>
      <c r="CC14" s="261">
        <v>352078</v>
      </c>
      <c r="CD14" s="262"/>
      <c r="CE14" s="263"/>
      <c r="CF14" s="264" t="s">
        <v>657</v>
      </c>
      <c r="CG14" s="265"/>
      <c r="CH14" s="265"/>
      <c r="CI14" s="265"/>
      <c r="CJ14" s="265"/>
      <c r="CK14" s="265"/>
      <c r="CL14" s="265"/>
      <c r="CM14" s="265"/>
      <c r="CN14" s="265"/>
      <c r="CO14" s="265"/>
      <c r="CP14" s="289"/>
      <c r="CQ14" s="266">
        <v>160</v>
      </c>
      <c r="CR14" s="267"/>
      <c r="CS14" s="267"/>
      <c r="CT14" s="268"/>
      <c r="CU14" s="267"/>
      <c r="CV14" s="269"/>
    </row>
    <row r="15" spans="1:100" ht="13.5" customHeight="1" x14ac:dyDescent="0.2">
      <c r="A15" s="261">
        <v>351002</v>
      </c>
      <c r="B15" s="262"/>
      <c r="C15" s="263"/>
      <c r="D15" s="264" t="s">
        <v>658</v>
      </c>
      <c r="E15" s="265"/>
      <c r="F15" s="265"/>
      <c r="G15" s="265"/>
      <c r="H15" s="265"/>
      <c r="I15" s="265"/>
      <c r="J15" s="265"/>
      <c r="K15" s="265"/>
      <c r="L15" s="265"/>
      <c r="M15" s="265"/>
      <c r="N15" s="289"/>
      <c r="O15" s="266">
        <v>250</v>
      </c>
      <c r="P15" s="267"/>
      <c r="Q15" s="267"/>
      <c r="R15" s="268"/>
      <c r="S15" s="267"/>
      <c r="T15" s="269"/>
      <c r="U15" s="261">
        <v>351045</v>
      </c>
      <c r="V15" s="262"/>
      <c r="W15" s="263"/>
      <c r="X15" s="264" t="s">
        <v>659</v>
      </c>
      <c r="Y15" s="265"/>
      <c r="Z15" s="265"/>
      <c r="AA15" s="265"/>
      <c r="AB15" s="265"/>
      <c r="AC15" s="265"/>
      <c r="AD15" s="265"/>
      <c r="AE15" s="265"/>
      <c r="AF15" s="265"/>
      <c r="AG15" s="265"/>
      <c r="AH15" s="289"/>
      <c r="AI15" s="266">
        <v>505</v>
      </c>
      <c r="AJ15" s="267"/>
      <c r="AK15" s="267"/>
      <c r="AL15" s="268"/>
      <c r="AM15" s="267"/>
      <c r="AN15" s="269"/>
      <c r="AO15" s="261">
        <v>352002</v>
      </c>
      <c r="AP15" s="262"/>
      <c r="AQ15" s="263"/>
      <c r="AR15" s="264" t="s">
        <v>660</v>
      </c>
      <c r="AS15" s="265"/>
      <c r="AT15" s="265"/>
      <c r="AU15" s="265"/>
      <c r="AV15" s="265"/>
      <c r="AW15" s="265"/>
      <c r="AX15" s="265"/>
      <c r="AY15" s="265"/>
      <c r="AZ15" s="265"/>
      <c r="BA15" s="265"/>
      <c r="BB15" s="289"/>
      <c r="BC15" s="266">
        <v>720</v>
      </c>
      <c r="BD15" s="267"/>
      <c r="BE15" s="267"/>
      <c r="BF15" s="268"/>
      <c r="BG15" s="267"/>
      <c r="BH15" s="269"/>
      <c r="BI15" s="261">
        <v>352041</v>
      </c>
      <c r="BJ15" s="262"/>
      <c r="BK15" s="263"/>
      <c r="BL15" s="264" t="s">
        <v>661</v>
      </c>
      <c r="BM15" s="265"/>
      <c r="BN15" s="265"/>
      <c r="BO15" s="265"/>
      <c r="BP15" s="265"/>
      <c r="BQ15" s="265"/>
      <c r="BR15" s="265"/>
      <c r="BS15" s="265"/>
      <c r="BT15" s="265"/>
      <c r="BU15" s="265"/>
      <c r="BV15" s="289"/>
      <c r="BW15" s="266">
        <v>320</v>
      </c>
      <c r="BX15" s="267"/>
      <c r="BY15" s="267"/>
      <c r="BZ15" s="268"/>
      <c r="CA15" s="267"/>
      <c r="CB15" s="269"/>
      <c r="CC15" s="261">
        <v>352079</v>
      </c>
      <c r="CD15" s="262"/>
      <c r="CE15" s="263"/>
      <c r="CF15" s="264" t="s">
        <v>662</v>
      </c>
      <c r="CG15" s="265"/>
      <c r="CH15" s="265"/>
      <c r="CI15" s="265"/>
      <c r="CJ15" s="265"/>
      <c r="CK15" s="265"/>
      <c r="CL15" s="265"/>
      <c r="CM15" s="265"/>
      <c r="CN15" s="265"/>
      <c r="CO15" s="265"/>
      <c r="CP15" s="289"/>
      <c r="CQ15" s="266">
        <v>760</v>
      </c>
      <c r="CR15" s="267"/>
      <c r="CS15" s="267"/>
      <c r="CT15" s="268"/>
      <c r="CU15" s="267"/>
      <c r="CV15" s="269"/>
    </row>
    <row r="16" spans="1:100" ht="13.5" customHeight="1" x14ac:dyDescent="0.2">
      <c r="A16" s="261">
        <v>351003</v>
      </c>
      <c r="B16" s="262"/>
      <c r="C16" s="263"/>
      <c r="D16" s="264" t="s">
        <v>663</v>
      </c>
      <c r="E16" s="265"/>
      <c r="F16" s="265"/>
      <c r="G16" s="265"/>
      <c r="H16" s="265"/>
      <c r="I16" s="265"/>
      <c r="J16" s="265"/>
      <c r="K16" s="265"/>
      <c r="L16" s="265"/>
      <c r="M16" s="265"/>
      <c r="N16" s="289"/>
      <c r="O16" s="266">
        <v>265</v>
      </c>
      <c r="P16" s="267"/>
      <c r="Q16" s="267"/>
      <c r="R16" s="268"/>
      <c r="S16" s="267"/>
      <c r="T16" s="269"/>
      <c r="U16" s="261">
        <v>351046</v>
      </c>
      <c r="V16" s="262"/>
      <c r="W16" s="263"/>
      <c r="X16" s="264" t="s">
        <v>664</v>
      </c>
      <c r="Y16" s="265"/>
      <c r="Z16" s="265"/>
      <c r="AA16" s="265"/>
      <c r="AB16" s="265"/>
      <c r="AC16" s="265"/>
      <c r="AD16" s="265"/>
      <c r="AE16" s="265"/>
      <c r="AF16" s="265"/>
      <c r="AG16" s="265"/>
      <c r="AH16" s="289"/>
      <c r="AI16" s="266">
        <v>415</v>
      </c>
      <c r="AJ16" s="267"/>
      <c r="AK16" s="267"/>
      <c r="AL16" s="268"/>
      <c r="AM16" s="267"/>
      <c r="AN16" s="269"/>
      <c r="AO16" s="261">
        <v>352003</v>
      </c>
      <c r="AP16" s="262"/>
      <c r="AQ16" s="263"/>
      <c r="AR16" s="264" t="s">
        <v>665</v>
      </c>
      <c r="AS16" s="265"/>
      <c r="AT16" s="265"/>
      <c r="AU16" s="265"/>
      <c r="AV16" s="265"/>
      <c r="AW16" s="265"/>
      <c r="AX16" s="265"/>
      <c r="AY16" s="265"/>
      <c r="AZ16" s="265"/>
      <c r="BA16" s="265"/>
      <c r="BB16" s="289"/>
      <c r="BC16" s="266">
        <v>610</v>
      </c>
      <c r="BD16" s="267"/>
      <c r="BE16" s="267"/>
      <c r="BF16" s="268"/>
      <c r="BG16" s="267"/>
      <c r="BH16" s="269"/>
      <c r="BI16" s="261">
        <v>352042</v>
      </c>
      <c r="BJ16" s="262"/>
      <c r="BK16" s="263"/>
      <c r="BL16" s="264" t="s">
        <v>666</v>
      </c>
      <c r="BM16" s="265"/>
      <c r="BN16" s="265"/>
      <c r="BO16" s="265"/>
      <c r="BP16" s="265"/>
      <c r="BQ16" s="265"/>
      <c r="BR16" s="265"/>
      <c r="BS16" s="265"/>
      <c r="BT16" s="265"/>
      <c r="BU16" s="265"/>
      <c r="BV16" s="289"/>
      <c r="BW16" s="266">
        <v>300</v>
      </c>
      <c r="BX16" s="267"/>
      <c r="BY16" s="267"/>
      <c r="BZ16" s="268"/>
      <c r="CA16" s="267"/>
      <c r="CB16" s="269"/>
      <c r="CC16" s="261">
        <v>352080</v>
      </c>
      <c r="CD16" s="262"/>
      <c r="CE16" s="263"/>
      <c r="CF16" s="264" t="s">
        <v>667</v>
      </c>
      <c r="CG16" s="265"/>
      <c r="CH16" s="265"/>
      <c r="CI16" s="265"/>
      <c r="CJ16" s="265"/>
      <c r="CK16" s="265"/>
      <c r="CL16" s="265"/>
      <c r="CM16" s="265"/>
      <c r="CN16" s="265"/>
      <c r="CO16" s="265"/>
      <c r="CP16" s="289"/>
      <c r="CQ16" s="266">
        <v>400</v>
      </c>
      <c r="CR16" s="267"/>
      <c r="CS16" s="267"/>
      <c r="CT16" s="268"/>
      <c r="CU16" s="267"/>
      <c r="CV16" s="269"/>
    </row>
    <row r="17" spans="1:100" ht="13.5" customHeight="1" x14ac:dyDescent="0.2">
      <c r="A17" s="261">
        <v>351004</v>
      </c>
      <c r="B17" s="262"/>
      <c r="C17" s="263"/>
      <c r="D17" s="264" t="s">
        <v>668</v>
      </c>
      <c r="E17" s="265"/>
      <c r="F17" s="265"/>
      <c r="G17" s="265"/>
      <c r="H17" s="265"/>
      <c r="I17" s="265"/>
      <c r="J17" s="265"/>
      <c r="K17" s="265"/>
      <c r="L17" s="265"/>
      <c r="M17" s="265"/>
      <c r="N17" s="289"/>
      <c r="O17" s="266">
        <v>200</v>
      </c>
      <c r="P17" s="267"/>
      <c r="Q17" s="267"/>
      <c r="R17" s="268"/>
      <c r="S17" s="267"/>
      <c r="T17" s="269"/>
      <c r="U17" s="261">
        <v>351047</v>
      </c>
      <c r="V17" s="262"/>
      <c r="W17" s="263"/>
      <c r="X17" s="264" t="s">
        <v>669</v>
      </c>
      <c r="Y17" s="265"/>
      <c r="Z17" s="265"/>
      <c r="AA17" s="265"/>
      <c r="AB17" s="265"/>
      <c r="AC17" s="265"/>
      <c r="AD17" s="265"/>
      <c r="AE17" s="265"/>
      <c r="AF17" s="265"/>
      <c r="AG17" s="265"/>
      <c r="AH17" s="289"/>
      <c r="AI17" s="266">
        <v>430</v>
      </c>
      <c r="AJ17" s="267"/>
      <c r="AK17" s="267"/>
      <c r="AL17" s="268"/>
      <c r="AM17" s="267"/>
      <c r="AN17" s="269"/>
      <c r="AO17" s="261">
        <v>352004</v>
      </c>
      <c r="AP17" s="262"/>
      <c r="AQ17" s="263"/>
      <c r="AR17" s="264" t="s">
        <v>670</v>
      </c>
      <c r="AS17" s="265"/>
      <c r="AT17" s="265"/>
      <c r="AU17" s="265"/>
      <c r="AV17" s="265"/>
      <c r="AW17" s="265"/>
      <c r="AX17" s="265"/>
      <c r="AY17" s="265"/>
      <c r="AZ17" s="265"/>
      <c r="BA17" s="265"/>
      <c r="BB17" s="289"/>
      <c r="BC17" s="266">
        <v>660</v>
      </c>
      <c r="BD17" s="267"/>
      <c r="BE17" s="267"/>
      <c r="BF17" s="268"/>
      <c r="BG17" s="267"/>
      <c r="BH17" s="269"/>
      <c r="BI17" s="261">
        <v>352043</v>
      </c>
      <c r="BJ17" s="262"/>
      <c r="BK17" s="263"/>
      <c r="BL17" s="264" t="s">
        <v>671</v>
      </c>
      <c r="BM17" s="265"/>
      <c r="BN17" s="265"/>
      <c r="BO17" s="265"/>
      <c r="BP17" s="265"/>
      <c r="BQ17" s="265"/>
      <c r="BR17" s="265"/>
      <c r="BS17" s="265"/>
      <c r="BT17" s="265"/>
      <c r="BU17" s="265"/>
      <c r="BV17" s="289"/>
      <c r="BW17" s="266">
        <v>1900</v>
      </c>
      <c r="BX17" s="267"/>
      <c r="BY17" s="267"/>
      <c r="BZ17" s="268"/>
      <c r="CA17" s="267"/>
      <c r="CB17" s="269"/>
      <c r="CC17" s="261">
        <v>352081</v>
      </c>
      <c r="CD17" s="262"/>
      <c r="CE17" s="263"/>
      <c r="CF17" s="264" t="s">
        <v>672</v>
      </c>
      <c r="CG17" s="265"/>
      <c r="CH17" s="265"/>
      <c r="CI17" s="265"/>
      <c r="CJ17" s="265"/>
      <c r="CK17" s="265"/>
      <c r="CL17" s="265"/>
      <c r="CM17" s="265"/>
      <c r="CN17" s="265"/>
      <c r="CO17" s="265"/>
      <c r="CP17" s="289"/>
      <c r="CQ17" s="266">
        <v>470</v>
      </c>
      <c r="CR17" s="267"/>
      <c r="CS17" s="267"/>
      <c r="CT17" s="268"/>
      <c r="CU17" s="267"/>
      <c r="CV17" s="269"/>
    </row>
    <row r="18" spans="1:100" ht="13.5" customHeight="1" x14ac:dyDescent="0.2">
      <c r="A18" s="261">
        <v>351005</v>
      </c>
      <c r="B18" s="262"/>
      <c r="C18" s="263"/>
      <c r="D18" s="264" t="s">
        <v>673</v>
      </c>
      <c r="E18" s="265"/>
      <c r="F18" s="265"/>
      <c r="G18" s="265"/>
      <c r="H18" s="265"/>
      <c r="I18" s="265"/>
      <c r="J18" s="265"/>
      <c r="K18" s="265"/>
      <c r="L18" s="265"/>
      <c r="M18" s="265"/>
      <c r="N18" s="289"/>
      <c r="O18" s="266">
        <v>410</v>
      </c>
      <c r="P18" s="267"/>
      <c r="Q18" s="267"/>
      <c r="R18" s="268"/>
      <c r="S18" s="267"/>
      <c r="T18" s="269"/>
      <c r="U18" s="261">
        <v>351049</v>
      </c>
      <c r="V18" s="262"/>
      <c r="W18" s="263"/>
      <c r="X18" s="264" t="s">
        <v>674</v>
      </c>
      <c r="Y18" s="265"/>
      <c r="Z18" s="265"/>
      <c r="AA18" s="265"/>
      <c r="AB18" s="265"/>
      <c r="AC18" s="265"/>
      <c r="AD18" s="265"/>
      <c r="AE18" s="265"/>
      <c r="AF18" s="265"/>
      <c r="AG18" s="265"/>
      <c r="AH18" s="289"/>
      <c r="AI18" s="266">
        <v>300</v>
      </c>
      <c r="AJ18" s="267"/>
      <c r="AK18" s="267"/>
      <c r="AL18" s="268"/>
      <c r="AM18" s="267"/>
      <c r="AN18" s="269"/>
      <c r="AO18" s="261">
        <v>352005</v>
      </c>
      <c r="AP18" s="262"/>
      <c r="AQ18" s="263"/>
      <c r="AR18" s="264" t="s">
        <v>675</v>
      </c>
      <c r="AS18" s="265"/>
      <c r="AT18" s="265"/>
      <c r="AU18" s="265"/>
      <c r="AV18" s="265"/>
      <c r="AW18" s="265"/>
      <c r="AX18" s="265"/>
      <c r="AY18" s="265"/>
      <c r="AZ18" s="265"/>
      <c r="BA18" s="265"/>
      <c r="BB18" s="289"/>
      <c r="BC18" s="266">
        <v>160</v>
      </c>
      <c r="BD18" s="267"/>
      <c r="BE18" s="267"/>
      <c r="BF18" s="268"/>
      <c r="BG18" s="267"/>
      <c r="BH18" s="269"/>
      <c r="BI18" s="341" t="s">
        <v>676</v>
      </c>
      <c r="BJ18" s="342"/>
      <c r="BK18" s="342"/>
      <c r="BL18" s="342"/>
      <c r="BM18" s="342"/>
      <c r="BN18" s="342"/>
      <c r="BO18" s="342"/>
      <c r="BP18" s="342"/>
      <c r="BQ18" s="342"/>
      <c r="BR18" s="342"/>
      <c r="BS18" s="342"/>
      <c r="BT18" s="342"/>
      <c r="BU18" s="342"/>
      <c r="BV18" s="343"/>
      <c r="BW18" s="344">
        <f>SUM(BW14:BW17)</f>
        <v>2680</v>
      </c>
      <c r="BX18" s="345"/>
      <c r="BY18" s="346"/>
      <c r="BZ18" s="347" t="str">
        <f>IF(COUNTA(BZ14:BZ17)=0,"",SUMIF(BZ14:BZ17,"●",BW14:BW17)+SUM(BZ14:BZ17))</f>
        <v/>
      </c>
      <c r="CA18" s="345"/>
      <c r="CB18" s="346"/>
      <c r="CC18" s="261">
        <v>352082</v>
      </c>
      <c r="CD18" s="262"/>
      <c r="CE18" s="263"/>
      <c r="CF18" s="264" t="s">
        <v>677</v>
      </c>
      <c r="CG18" s="265"/>
      <c r="CH18" s="265"/>
      <c r="CI18" s="265"/>
      <c r="CJ18" s="265"/>
      <c r="CK18" s="265"/>
      <c r="CL18" s="265"/>
      <c r="CM18" s="265"/>
      <c r="CN18" s="265"/>
      <c r="CO18" s="265"/>
      <c r="CP18" s="289"/>
      <c r="CQ18" s="266">
        <v>700</v>
      </c>
      <c r="CR18" s="267"/>
      <c r="CS18" s="267"/>
      <c r="CT18" s="268"/>
      <c r="CU18" s="267"/>
      <c r="CV18" s="269"/>
    </row>
    <row r="19" spans="1:100" ht="13.5" customHeight="1" x14ac:dyDescent="0.2">
      <c r="A19" s="261">
        <v>351006</v>
      </c>
      <c r="B19" s="262"/>
      <c r="C19" s="263"/>
      <c r="D19" s="264" t="s">
        <v>678</v>
      </c>
      <c r="E19" s="265"/>
      <c r="F19" s="265"/>
      <c r="G19" s="265"/>
      <c r="H19" s="265"/>
      <c r="I19" s="265"/>
      <c r="J19" s="265"/>
      <c r="K19" s="265"/>
      <c r="L19" s="265"/>
      <c r="M19" s="265"/>
      <c r="N19" s="289"/>
      <c r="O19" s="266">
        <v>465</v>
      </c>
      <c r="P19" s="267"/>
      <c r="Q19" s="267"/>
      <c r="R19" s="268"/>
      <c r="S19" s="267"/>
      <c r="T19" s="269"/>
      <c r="U19" s="261">
        <v>351050</v>
      </c>
      <c r="V19" s="262"/>
      <c r="W19" s="263"/>
      <c r="X19" s="264" t="s">
        <v>679</v>
      </c>
      <c r="Y19" s="265"/>
      <c r="Z19" s="265"/>
      <c r="AA19" s="265"/>
      <c r="AB19" s="265"/>
      <c r="AC19" s="265"/>
      <c r="AD19" s="265"/>
      <c r="AE19" s="265"/>
      <c r="AF19" s="265"/>
      <c r="AG19" s="265"/>
      <c r="AH19" s="289"/>
      <c r="AI19" s="266">
        <v>280</v>
      </c>
      <c r="AJ19" s="267"/>
      <c r="AK19" s="267"/>
      <c r="AL19" s="268"/>
      <c r="AM19" s="267"/>
      <c r="AN19" s="269"/>
      <c r="AO19" s="261">
        <v>352006</v>
      </c>
      <c r="AP19" s="262"/>
      <c r="AQ19" s="263"/>
      <c r="AR19" s="264" t="s">
        <v>680</v>
      </c>
      <c r="AS19" s="265"/>
      <c r="AT19" s="265"/>
      <c r="AU19" s="265"/>
      <c r="AV19" s="265"/>
      <c r="AW19" s="265"/>
      <c r="AX19" s="265"/>
      <c r="AY19" s="265"/>
      <c r="AZ19" s="265"/>
      <c r="BA19" s="265"/>
      <c r="BB19" s="289"/>
      <c r="BC19" s="266">
        <v>690</v>
      </c>
      <c r="BD19" s="267"/>
      <c r="BE19" s="267"/>
      <c r="BF19" s="268"/>
      <c r="BG19" s="267"/>
      <c r="BH19" s="269"/>
      <c r="BI19" s="261">
        <v>352044</v>
      </c>
      <c r="BJ19" s="262"/>
      <c r="BK19" s="263"/>
      <c r="BL19" s="264" t="s">
        <v>681</v>
      </c>
      <c r="BM19" s="265"/>
      <c r="BN19" s="265"/>
      <c r="BO19" s="265"/>
      <c r="BP19" s="265"/>
      <c r="BQ19" s="265"/>
      <c r="BR19" s="265"/>
      <c r="BS19" s="265"/>
      <c r="BT19" s="265"/>
      <c r="BU19" s="265"/>
      <c r="BV19" s="289"/>
      <c r="BW19" s="266">
        <v>473</v>
      </c>
      <c r="BX19" s="267"/>
      <c r="BY19" s="267"/>
      <c r="BZ19" s="268"/>
      <c r="CA19" s="267"/>
      <c r="CB19" s="269"/>
      <c r="CC19" s="261">
        <v>352102</v>
      </c>
      <c r="CD19" s="262"/>
      <c r="CE19" s="263"/>
      <c r="CF19" s="264" t="s">
        <v>682</v>
      </c>
      <c r="CG19" s="265"/>
      <c r="CH19" s="265"/>
      <c r="CI19" s="265"/>
      <c r="CJ19" s="265"/>
      <c r="CK19" s="265"/>
      <c r="CL19" s="265"/>
      <c r="CM19" s="265"/>
      <c r="CN19" s="265"/>
      <c r="CO19" s="265"/>
      <c r="CP19" s="289"/>
      <c r="CQ19" s="266">
        <v>740</v>
      </c>
      <c r="CR19" s="267"/>
      <c r="CS19" s="267"/>
      <c r="CT19" s="268"/>
      <c r="CU19" s="267"/>
      <c r="CV19" s="269"/>
    </row>
    <row r="20" spans="1:100" ht="13.5" customHeight="1" x14ac:dyDescent="0.2">
      <c r="A20" s="261">
        <v>351007</v>
      </c>
      <c r="B20" s="262"/>
      <c r="C20" s="263"/>
      <c r="D20" s="264" t="s">
        <v>687</v>
      </c>
      <c r="E20" s="265"/>
      <c r="F20" s="265"/>
      <c r="G20" s="265"/>
      <c r="H20" s="265"/>
      <c r="I20" s="265"/>
      <c r="J20" s="265"/>
      <c r="K20" s="265"/>
      <c r="L20" s="265"/>
      <c r="M20" s="265"/>
      <c r="N20" s="289"/>
      <c r="O20" s="266">
        <v>600</v>
      </c>
      <c r="P20" s="267"/>
      <c r="Q20" s="269"/>
      <c r="R20" s="268"/>
      <c r="S20" s="267"/>
      <c r="T20" s="269"/>
      <c r="U20" s="261">
        <v>351051</v>
      </c>
      <c r="V20" s="262"/>
      <c r="W20" s="263"/>
      <c r="X20" s="264" t="s">
        <v>683</v>
      </c>
      <c r="Y20" s="265"/>
      <c r="Z20" s="265"/>
      <c r="AA20" s="265"/>
      <c r="AB20" s="265"/>
      <c r="AC20" s="265"/>
      <c r="AD20" s="265"/>
      <c r="AE20" s="265"/>
      <c r="AF20" s="265"/>
      <c r="AG20" s="265"/>
      <c r="AH20" s="289"/>
      <c r="AI20" s="266">
        <v>120</v>
      </c>
      <c r="AJ20" s="267"/>
      <c r="AK20" s="267"/>
      <c r="AL20" s="268"/>
      <c r="AM20" s="267"/>
      <c r="AN20" s="269"/>
      <c r="AO20" s="261">
        <v>352007</v>
      </c>
      <c r="AP20" s="262"/>
      <c r="AQ20" s="263"/>
      <c r="AR20" s="264" t="s">
        <v>684</v>
      </c>
      <c r="AS20" s="265"/>
      <c r="AT20" s="265"/>
      <c r="AU20" s="265"/>
      <c r="AV20" s="265"/>
      <c r="AW20" s="265"/>
      <c r="AX20" s="265"/>
      <c r="AY20" s="265"/>
      <c r="AZ20" s="265"/>
      <c r="BA20" s="265"/>
      <c r="BB20" s="289"/>
      <c r="BC20" s="266">
        <v>270</v>
      </c>
      <c r="BD20" s="267"/>
      <c r="BE20" s="267"/>
      <c r="BF20" s="268"/>
      <c r="BG20" s="267"/>
      <c r="BH20" s="269"/>
      <c r="BI20" s="261">
        <v>352045</v>
      </c>
      <c r="BJ20" s="262"/>
      <c r="BK20" s="263"/>
      <c r="BL20" s="264" t="s">
        <v>685</v>
      </c>
      <c r="BM20" s="265"/>
      <c r="BN20" s="265"/>
      <c r="BO20" s="265"/>
      <c r="BP20" s="265"/>
      <c r="BQ20" s="265"/>
      <c r="BR20" s="265"/>
      <c r="BS20" s="265"/>
      <c r="BT20" s="265"/>
      <c r="BU20" s="265"/>
      <c r="BV20" s="289"/>
      <c r="BW20" s="266">
        <v>150</v>
      </c>
      <c r="BX20" s="267"/>
      <c r="BY20" s="267"/>
      <c r="BZ20" s="268"/>
      <c r="CA20" s="267"/>
      <c r="CB20" s="269"/>
      <c r="CC20" s="261">
        <v>352083</v>
      </c>
      <c r="CD20" s="262"/>
      <c r="CE20" s="263"/>
      <c r="CF20" s="264" t="s">
        <v>686</v>
      </c>
      <c r="CG20" s="265"/>
      <c r="CH20" s="265"/>
      <c r="CI20" s="265"/>
      <c r="CJ20" s="265"/>
      <c r="CK20" s="265"/>
      <c r="CL20" s="265"/>
      <c r="CM20" s="265"/>
      <c r="CN20" s="265"/>
      <c r="CO20" s="265"/>
      <c r="CP20" s="289"/>
      <c r="CQ20" s="266">
        <v>40</v>
      </c>
      <c r="CR20" s="267"/>
      <c r="CS20" s="267"/>
      <c r="CT20" s="268"/>
      <c r="CU20" s="267"/>
      <c r="CV20" s="269"/>
    </row>
    <row r="21" spans="1:100" ht="13.5" customHeight="1" x14ac:dyDescent="0.2">
      <c r="A21" s="341" t="s">
        <v>692</v>
      </c>
      <c r="B21" s="342"/>
      <c r="C21" s="342"/>
      <c r="D21" s="342"/>
      <c r="E21" s="342"/>
      <c r="F21" s="342"/>
      <c r="G21" s="342"/>
      <c r="H21" s="342"/>
      <c r="I21" s="342"/>
      <c r="J21" s="342"/>
      <c r="K21" s="342"/>
      <c r="L21" s="342"/>
      <c r="M21" s="342"/>
      <c r="N21" s="343"/>
      <c r="O21" s="344">
        <f>SUM(O14:O20)</f>
        <v>2470</v>
      </c>
      <c r="P21" s="345"/>
      <c r="Q21" s="346"/>
      <c r="R21" s="347" t="str">
        <f>IF(COUNTA(R14:R20)=0,"",SUMIF(R14:R20,"●",O14:O20)+SUM(R14:R20))</f>
        <v/>
      </c>
      <c r="S21" s="345"/>
      <c r="T21" s="346"/>
      <c r="U21" s="261">
        <v>351052</v>
      </c>
      <c r="V21" s="262"/>
      <c r="W21" s="263"/>
      <c r="X21" s="264" t="s">
        <v>688</v>
      </c>
      <c r="Y21" s="265"/>
      <c r="Z21" s="265"/>
      <c r="AA21" s="265"/>
      <c r="AB21" s="265"/>
      <c r="AC21" s="265"/>
      <c r="AD21" s="265"/>
      <c r="AE21" s="265"/>
      <c r="AF21" s="265"/>
      <c r="AG21" s="265"/>
      <c r="AH21" s="289"/>
      <c r="AI21" s="266">
        <v>45</v>
      </c>
      <c r="AJ21" s="267"/>
      <c r="AK21" s="267"/>
      <c r="AL21" s="268"/>
      <c r="AM21" s="267"/>
      <c r="AN21" s="269"/>
      <c r="AO21" s="261">
        <v>352008</v>
      </c>
      <c r="AP21" s="262"/>
      <c r="AQ21" s="263"/>
      <c r="AR21" s="264" t="s">
        <v>689</v>
      </c>
      <c r="AS21" s="265"/>
      <c r="AT21" s="265"/>
      <c r="AU21" s="265"/>
      <c r="AV21" s="265"/>
      <c r="AW21" s="265"/>
      <c r="AX21" s="265"/>
      <c r="AY21" s="265"/>
      <c r="AZ21" s="265"/>
      <c r="BA21" s="265"/>
      <c r="BB21" s="289"/>
      <c r="BC21" s="266">
        <v>450</v>
      </c>
      <c r="BD21" s="267"/>
      <c r="BE21" s="267"/>
      <c r="BF21" s="268"/>
      <c r="BG21" s="267"/>
      <c r="BH21" s="269"/>
      <c r="BI21" s="261">
        <v>352046</v>
      </c>
      <c r="BJ21" s="262"/>
      <c r="BK21" s="263"/>
      <c r="BL21" s="264" t="s">
        <v>690</v>
      </c>
      <c r="BM21" s="265"/>
      <c r="BN21" s="265"/>
      <c r="BO21" s="265"/>
      <c r="BP21" s="265"/>
      <c r="BQ21" s="265"/>
      <c r="BR21" s="265"/>
      <c r="BS21" s="265"/>
      <c r="BT21" s="265"/>
      <c r="BU21" s="265"/>
      <c r="BV21" s="289"/>
      <c r="BW21" s="266">
        <v>210</v>
      </c>
      <c r="BX21" s="267"/>
      <c r="BY21" s="267"/>
      <c r="BZ21" s="268"/>
      <c r="CA21" s="267"/>
      <c r="CB21" s="269"/>
      <c r="CC21" s="261">
        <v>352084</v>
      </c>
      <c r="CD21" s="262"/>
      <c r="CE21" s="263"/>
      <c r="CF21" s="264" t="s">
        <v>691</v>
      </c>
      <c r="CG21" s="265"/>
      <c r="CH21" s="265"/>
      <c r="CI21" s="265"/>
      <c r="CJ21" s="265"/>
      <c r="CK21" s="265"/>
      <c r="CL21" s="265"/>
      <c r="CM21" s="265"/>
      <c r="CN21" s="265"/>
      <c r="CO21" s="265"/>
      <c r="CP21" s="289"/>
      <c r="CQ21" s="266">
        <v>420</v>
      </c>
      <c r="CR21" s="267"/>
      <c r="CS21" s="267"/>
      <c r="CT21" s="268"/>
      <c r="CU21" s="267"/>
      <c r="CV21" s="269"/>
    </row>
    <row r="22" spans="1:100" ht="13.5" customHeight="1" x14ac:dyDescent="0.2">
      <c r="A22" s="261">
        <v>351008</v>
      </c>
      <c r="B22" s="262"/>
      <c r="C22" s="263"/>
      <c r="D22" s="264" t="s">
        <v>697</v>
      </c>
      <c r="E22" s="265"/>
      <c r="F22" s="265"/>
      <c r="G22" s="265"/>
      <c r="H22" s="265"/>
      <c r="I22" s="265"/>
      <c r="J22" s="265"/>
      <c r="K22" s="265"/>
      <c r="L22" s="265"/>
      <c r="M22" s="265"/>
      <c r="N22" s="289"/>
      <c r="O22" s="266">
        <v>20</v>
      </c>
      <c r="P22" s="267"/>
      <c r="Q22" s="267"/>
      <c r="R22" s="268"/>
      <c r="S22" s="267"/>
      <c r="T22" s="269"/>
      <c r="U22" s="261">
        <v>351053</v>
      </c>
      <c r="V22" s="262"/>
      <c r="W22" s="263"/>
      <c r="X22" s="264" t="s">
        <v>693</v>
      </c>
      <c r="Y22" s="265"/>
      <c r="Z22" s="265"/>
      <c r="AA22" s="265"/>
      <c r="AB22" s="265"/>
      <c r="AC22" s="265"/>
      <c r="AD22" s="265"/>
      <c r="AE22" s="265"/>
      <c r="AF22" s="265"/>
      <c r="AG22" s="265"/>
      <c r="AH22" s="289"/>
      <c r="AI22" s="266">
        <v>250</v>
      </c>
      <c r="AJ22" s="267"/>
      <c r="AK22" s="267"/>
      <c r="AL22" s="268"/>
      <c r="AM22" s="267"/>
      <c r="AN22" s="269"/>
      <c r="AO22" s="261">
        <v>352009</v>
      </c>
      <c r="AP22" s="262"/>
      <c r="AQ22" s="263"/>
      <c r="AR22" s="264" t="s">
        <v>694</v>
      </c>
      <c r="AS22" s="265"/>
      <c r="AT22" s="265"/>
      <c r="AU22" s="265"/>
      <c r="AV22" s="265"/>
      <c r="AW22" s="265"/>
      <c r="AX22" s="265"/>
      <c r="AY22" s="265"/>
      <c r="AZ22" s="265"/>
      <c r="BA22" s="265"/>
      <c r="BB22" s="289"/>
      <c r="BC22" s="266">
        <v>160</v>
      </c>
      <c r="BD22" s="267"/>
      <c r="BE22" s="267"/>
      <c r="BF22" s="268"/>
      <c r="BG22" s="267"/>
      <c r="BH22" s="269"/>
      <c r="BI22" s="261">
        <v>352048</v>
      </c>
      <c r="BJ22" s="262"/>
      <c r="BK22" s="263"/>
      <c r="BL22" s="264" t="s">
        <v>695</v>
      </c>
      <c r="BM22" s="265"/>
      <c r="BN22" s="265"/>
      <c r="BO22" s="265"/>
      <c r="BP22" s="265"/>
      <c r="BQ22" s="265"/>
      <c r="BR22" s="265"/>
      <c r="BS22" s="265"/>
      <c r="BT22" s="265"/>
      <c r="BU22" s="265"/>
      <c r="BV22" s="289"/>
      <c r="BW22" s="266">
        <v>170</v>
      </c>
      <c r="BX22" s="267"/>
      <c r="BY22" s="267"/>
      <c r="BZ22" s="268"/>
      <c r="CA22" s="267"/>
      <c r="CB22" s="269"/>
      <c r="CC22" s="261">
        <v>352085</v>
      </c>
      <c r="CD22" s="262"/>
      <c r="CE22" s="263"/>
      <c r="CF22" s="264" t="s">
        <v>696</v>
      </c>
      <c r="CG22" s="265"/>
      <c r="CH22" s="265"/>
      <c r="CI22" s="265"/>
      <c r="CJ22" s="265"/>
      <c r="CK22" s="265"/>
      <c r="CL22" s="265"/>
      <c r="CM22" s="265"/>
      <c r="CN22" s="265"/>
      <c r="CO22" s="265"/>
      <c r="CP22" s="289"/>
      <c r="CQ22" s="266">
        <v>463</v>
      </c>
      <c r="CR22" s="267"/>
      <c r="CS22" s="267"/>
      <c r="CT22" s="268"/>
      <c r="CU22" s="267"/>
      <c r="CV22" s="269"/>
    </row>
    <row r="23" spans="1:100" ht="13.5" customHeight="1" x14ac:dyDescent="0.2">
      <c r="A23" s="261">
        <v>351009</v>
      </c>
      <c r="B23" s="262"/>
      <c r="C23" s="263"/>
      <c r="D23" s="264" t="s">
        <v>702</v>
      </c>
      <c r="E23" s="265"/>
      <c r="F23" s="265"/>
      <c r="G23" s="265"/>
      <c r="H23" s="265"/>
      <c r="I23" s="265"/>
      <c r="J23" s="265"/>
      <c r="K23" s="265"/>
      <c r="L23" s="265"/>
      <c r="M23" s="265"/>
      <c r="N23" s="289"/>
      <c r="O23" s="266">
        <v>80</v>
      </c>
      <c r="P23" s="267"/>
      <c r="Q23" s="267"/>
      <c r="R23" s="268"/>
      <c r="S23" s="267"/>
      <c r="T23" s="269"/>
      <c r="U23" s="341" t="s">
        <v>698</v>
      </c>
      <c r="V23" s="342"/>
      <c r="W23" s="342"/>
      <c r="X23" s="342"/>
      <c r="Y23" s="342"/>
      <c r="Z23" s="342"/>
      <c r="AA23" s="342"/>
      <c r="AB23" s="342"/>
      <c r="AC23" s="342"/>
      <c r="AD23" s="342"/>
      <c r="AE23" s="342"/>
      <c r="AF23" s="342"/>
      <c r="AG23" s="342"/>
      <c r="AH23" s="343"/>
      <c r="AI23" s="344">
        <f>SUM(AI14:AI22)</f>
        <v>2655</v>
      </c>
      <c r="AJ23" s="345"/>
      <c r="AK23" s="346"/>
      <c r="AL23" s="347" t="str">
        <f>IF(COUNTA(AL14:AL22)=0,"",SUMIF(AL14:AL22,"●",AI14:AI22)+SUM(AL14:AL22))</f>
        <v/>
      </c>
      <c r="AM23" s="345"/>
      <c r="AN23" s="346"/>
      <c r="AO23" s="341" t="s">
        <v>699</v>
      </c>
      <c r="AP23" s="342"/>
      <c r="AQ23" s="342"/>
      <c r="AR23" s="342"/>
      <c r="AS23" s="342"/>
      <c r="AT23" s="342"/>
      <c r="AU23" s="342"/>
      <c r="AV23" s="342"/>
      <c r="AW23" s="342"/>
      <c r="AX23" s="342"/>
      <c r="AY23" s="342"/>
      <c r="AZ23" s="342"/>
      <c r="BA23" s="342"/>
      <c r="BB23" s="343"/>
      <c r="BC23" s="344">
        <f>SUM(BC14:BC22)</f>
        <v>4060</v>
      </c>
      <c r="BD23" s="345"/>
      <c r="BE23" s="346"/>
      <c r="BF23" s="347" t="str">
        <f>IF(COUNTA(BF14:BF22)=0,"",SUMIF(BF14:BF22,"●",BC14:BC22)+SUM(BF14:BF22))</f>
        <v/>
      </c>
      <c r="BG23" s="345"/>
      <c r="BH23" s="346"/>
      <c r="BI23" s="341" t="s">
        <v>700</v>
      </c>
      <c r="BJ23" s="342"/>
      <c r="BK23" s="342"/>
      <c r="BL23" s="342"/>
      <c r="BM23" s="342"/>
      <c r="BN23" s="342"/>
      <c r="BO23" s="342"/>
      <c r="BP23" s="342"/>
      <c r="BQ23" s="342"/>
      <c r="BR23" s="342"/>
      <c r="BS23" s="342"/>
      <c r="BT23" s="342"/>
      <c r="BU23" s="342"/>
      <c r="BV23" s="343"/>
      <c r="BW23" s="344">
        <f>SUM(BW19:BW22)</f>
        <v>1003</v>
      </c>
      <c r="BX23" s="345"/>
      <c r="BY23" s="346"/>
      <c r="BZ23" s="347" t="str">
        <f>IF(COUNTA(BZ19:BZ22)=0,"",SUMIF(BZ19:BZ22,"●",BW19:BW22)+SUM(BZ19:BZ22))</f>
        <v/>
      </c>
      <c r="CA23" s="345"/>
      <c r="CB23" s="346"/>
      <c r="CC23" s="341" t="s">
        <v>701</v>
      </c>
      <c r="CD23" s="342"/>
      <c r="CE23" s="342"/>
      <c r="CF23" s="342"/>
      <c r="CG23" s="342"/>
      <c r="CH23" s="342"/>
      <c r="CI23" s="342"/>
      <c r="CJ23" s="342"/>
      <c r="CK23" s="342"/>
      <c r="CL23" s="342"/>
      <c r="CM23" s="342"/>
      <c r="CN23" s="342"/>
      <c r="CO23" s="342"/>
      <c r="CP23" s="343"/>
      <c r="CQ23" s="344">
        <f>SUM(CQ14:CQ22)</f>
        <v>4153</v>
      </c>
      <c r="CR23" s="345"/>
      <c r="CS23" s="346"/>
      <c r="CT23" s="347" t="str">
        <f>IF(COUNTA(CT14:CT22)=0,"",SUMIF(CT14:CT22,"●",CQ14:CQ22)+SUM(CT14:CT22))</f>
        <v/>
      </c>
      <c r="CU23" s="345"/>
      <c r="CV23" s="346"/>
    </row>
    <row r="24" spans="1:100" ht="13.5" customHeight="1" x14ac:dyDescent="0.2">
      <c r="A24" s="261">
        <v>351010</v>
      </c>
      <c r="B24" s="262"/>
      <c r="C24" s="263"/>
      <c r="D24" s="264" t="s">
        <v>707</v>
      </c>
      <c r="E24" s="265"/>
      <c r="F24" s="265"/>
      <c r="G24" s="265"/>
      <c r="H24" s="265"/>
      <c r="I24" s="265"/>
      <c r="J24" s="265"/>
      <c r="K24" s="265"/>
      <c r="L24" s="265"/>
      <c r="M24" s="265"/>
      <c r="N24" s="289"/>
      <c r="O24" s="266">
        <v>293</v>
      </c>
      <c r="P24" s="267"/>
      <c r="Q24" s="267"/>
      <c r="R24" s="268"/>
      <c r="S24" s="267"/>
      <c r="T24" s="269"/>
      <c r="U24" s="261">
        <v>351055</v>
      </c>
      <c r="V24" s="262"/>
      <c r="W24" s="263"/>
      <c r="X24" s="264" t="s">
        <v>703</v>
      </c>
      <c r="Y24" s="265"/>
      <c r="Z24" s="265"/>
      <c r="AA24" s="265"/>
      <c r="AB24" s="265"/>
      <c r="AC24" s="265"/>
      <c r="AD24" s="265"/>
      <c r="AE24" s="265"/>
      <c r="AF24" s="265"/>
      <c r="AG24" s="265"/>
      <c r="AH24" s="289"/>
      <c r="AI24" s="266">
        <v>150</v>
      </c>
      <c r="AJ24" s="267"/>
      <c r="AK24" s="267"/>
      <c r="AL24" s="268"/>
      <c r="AM24" s="267"/>
      <c r="AN24" s="269"/>
      <c r="AO24" s="261">
        <v>352010</v>
      </c>
      <c r="AP24" s="262"/>
      <c r="AQ24" s="263"/>
      <c r="AR24" s="264" t="s">
        <v>704</v>
      </c>
      <c r="AS24" s="265"/>
      <c r="AT24" s="265"/>
      <c r="AU24" s="265"/>
      <c r="AV24" s="265"/>
      <c r="AW24" s="265"/>
      <c r="AX24" s="265"/>
      <c r="AY24" s="265"/>
      <c r="AZ24" s="265"/>
      <c r="BA24" s="265"/>
      <c r="BB24" s="289"/>
      <c r="BC24" s="266">
        <v>630</v>
      </c>
      <c r="BD24" s="267"/>
      <c r="BE24" s="267"/>
      <c r="BF24" s="268"/>
      <c r="BG24" s="267"/>
      <c r="BH24" s="269"/>
      <c r="BI24" s="261">
        <v>352049</v>
      </c>
      <c r="BJ24" s="262"/>
      <c r="BK24" s="263"/>
      <c r="BL24" s="264" t="s">
        <v>705</v>
      </c>
      <c r="BM24" s="265"/>
      <c r="BN24" s="265"/>
      <c r="BO24" s="265"/>
      <c r="BP24" s="265"/>
      <c r="BQ24" s="265"/>
      <c r="BR24" s="265"/>
      <c r="BS24" s="265"/>
      <c r="BT24" s="265"/>
      <c r="BU24" s="265"/>
      <c r="BV24" s="289"/>
      <c r="BW24" s="266">
        <v>1149</v>
      </c>
      <c r="BX24" s="267"/>
      <c r="BY24" s="267"/>
      <c r="BZ24" s="268"/>
      <c r="CA24" s="267"/>
      <c r="CB24" s="269"/>
      <c r="CC24" s="261">
        <v>352086</v>
      </c>
      <c r="CD24" s="262"/>
      <c r="CE24" s="263"/>
      <c r="CF24" s="264" t="s">
        <v>706</v>
      </c>
      <c r="CG24" s="265"/>
      <c r="CH24" s="265"/>
      <c r="CI24" s="265"/>
      <c r="CJ24" s="265"/>
      <c r="CK24" s="265"/>
      <c r="CL24" s="265"/>
      <c r="CM24" s="265"/>
      <c r="CN24" s="265"/>
      <c r="CO24" s="265"/>
      <c r="CP24" s="289"/>
      <c r="CQ24" s="266">
        <v>550</v>
      </c>
      <c r="CR24" s="267"/>
      <c r="CS24" s="267"/>
      <c r="CT24" s="268"/>
      <c r="CU24" s="267"/>
      <c r="CV24" s="269"/>
    </row>
    <row r="25" spans="1:100" ht="13.5" customHeight="1" x14ac:dyDescent="0.2">
      <c r="A25" s="261">
        <v>351087</v>
      </c>
      <c r="B25" s="262"/>
      <c r="C25" s="263"/>
      <c r="D25" s="264" t="s">
        <v>711</v>
      </c>
      <c r="E25" s="265"/>
      <c r="F25" s="265"/>
      <c r="G25" s="265"/>
      <c r="H25" s="265"/>
      <c r="I25" s="265"/>
      <c r="J25" s="265"/>
      <c r="K25" s="265"/>
      <c r="L25" s="265"/>
      <c r="M25" s="265"/>
      <c r="N25" s="289"/>
      <c r="O25" s="266">
        <v>280</v>
      </c>
      <c r="P25" s="267"/>
      <c r="Q25" s="267"/>
      <c r="R25" s="268"/>
      <c r="S25" s="267"/>
      <c r="T25" s="269"/>
      <c r="U25" s="261">
        <v>351056</v>
      </c>
      <c r="V25" s="262"/>
      <c r="W25" s="263"/>
      <c r="X25" s="264" t="s">
        <v>708</v>
      </c>
      <c r="Y25" s="265"/>
      <c r="Z25" s="265"/>
      <c r="AA25" s="265"/>
      <c r="AB25" s="265"/>
      <c r="AC25" s="265"/>
      <c r="AD25" s="265"/>
      <c r="AE25" s="265"/>
      <c r="AF25" s="265"/>
      <c r="AG25" s="265"/>
      <c r="AH25" s="289"/>
      <c r="AI25" s="266">
        <v>900</v>
      </c>
      <c r="AJ25" s="267"/>
      <c r="AK25" s="267"/>
      <c r="AL25" s="268"/>
      <c r="AM25" s="267"/>
      <c r="AN25" s="269"/>
      <c r="AO25" s="261">
        <v>352097</v>
      </c>
      <c r="AP25" s="262"/>
      <c r="AQ25" s="263"/>
      <c r="AR25" s="264" t="s">
        <v>709</v>
      </c>
      <c r="AS25" s="265"/>
      <c r="AT25" s="265"/>
      <c r="AU25" s="265"/>
      <c r="AV25" s="265"/>
      <c r="AW25" s="265"/>
      <c r="AX25" s="265"/>
      <c r="AY25" s="265"/>
      <c r="AZ25" s="265"/>
      <c r="BA25" s="265"/>
      <c r="BB25" s="289"/>
      <c r="BC25" s="266">
        <v>640</v>
      </c>
      <c r="BD25" s="267"/>
      <c r="BE25" s="267"/>
      <c r="BF25" s="268"/>
      <c r="BG25" s="267"/>
      <c r="BH25" s="269"/>
      <c r="BI25" s="261">
        <v>352050</v>
      </c>
      <c r="BJ25" s="262"/>
      <c r="BK25" s="263"/>
      <c r="BL25" s="264" t="s">
        <v>710</v>
      </c>
      <c r="BM25" s="265"/>
      <c r="BN25" s="265"/>
      <c r="BO25" s="265"/>
      <c r="BP25" s="265"/>
      <c r="BQ25" s="265"/>
      <c r="BR25" s="265"/>
      <c r="BS25" s="265"/>
      <c r="BT25" s="265"/>
      <c r="BU25" s="265"/>
      <c r="BV25" s="289"/>
      <c r="BW25" s="266">
        <v>1000</v>
      </c>
      <c r="BX25" s="267"/>
      <c r="BY25" s="267"/>
      <c r="BZ25" s="268"/>
      <c r="CA25" s="267"/>
      <c r="CB25" s="269"/>
      <c r="CC25" s="261">
        <v>352087</v>
      </c>
      <c r="CD25" s="262"/>
      <c r="CE25" s="263"/>
      <c r="CF25" s="264" t="s">
        <v>715</v>
      </c>
      <c r="CG25" s="265"/>
      <c r="CH25" s="265"/>
      <c r="CI25" s="265"/>
      <c r="CJ25" s="265"/>
      <c r="CK25" s="265"/>
      <c r="CL25" s="265"/>
      <c r="CM25" s="265"/>
      <c r="CN25" s="265"/>
      <c r="CO25" s="265"/>
      <c r="CP25" s="289"/>
      <c r="CQ25" s="266">
        <v>73</v>
      </c>
      <c r="CR25" s="267"/>
      <c r="CS25" s="267"/>
      <c r="CT25" s="268"/>
      <c r="CU25" s="267"/>
      <c r="CV25" s="269"/>
    </row>
    <row r="26" spans="1:100" ht="13.5" customHeight="1" x14ac:dyDescent="0.2">
      <c r="A26" s="261">
        <v>351011</v>
      </c>
      <c r="B26" s="262"/>
      <c r="C26" s="263"/>
      <c r="D26" s="264" t="s">
        <v>716</v>
      </c>
      <c r="E26" s="265"/>
      <c r="F26" s="265"/>
      <c r="G26" s="265"/>
      <c r="H26" s="265"/>
      <c r="I26" s="265"/>
      <c r="J26" s="265"/>
      <c r="K26" s="265"/>
      <c r="L26" s="265"/>
      <c r="M26" s="265"/>
      <c r="N26" s="289"/>
      <c r="O26" s="266">
        <v>230</v>
      </c>
      <c r="P26" s="267"/>
      <c r="Q26" s="267"/>
      <c r="R26" s="268"/>
      <c r="S26" s="267"/>
      <c r="T26" s="269"/>
      <c r="U26" s="261">
        <v>351057</v>
      </c>
      <c r="V26" s="262"/>
      <c r="W26" s="263"/>
      <c r="X26" s="264" t="s">
        <v>712</v>
      </c>
      <c r="Y26" s="265"/>
      <c r="Z26" s="265"/>
      <c r="AA26" s="265"/>
      <c r="AB26" s="265"/>
      <c r="AC26" s="265"/>
      <c r="AD26" s="265"/>
      <c r="AE26" s="265"/>
      <c r="AF26" s="265"/>
      <c r="AG26" s="265"/>
      <c r="AH26" s="289"/>
      <c r="AI26" s="266">
        <v>540</v>
      </c>
      <c r="AJ26" s="267"/>
      <c r="AK26" s="267"/>
      <c r="AL26" s="268"/>
      <c r="AM26" s="267"/>
      <c r="AN26" s="269"/>
      <c r="AO26" s="261">
        <v>352011</v>
      </c>
      <c r="AP26" s="262"/>
      <c r="AQ26" s="263"/>
      <c r="AR26" s="264" t="s">
        <v>713</v>
      </c>
      <c r="AS26" s="265"/>
      <c r="AT26" s="265"/>
      <c r="AU26" s="265"/>
      <c r="AV26" s="265"/>
      <c r="AW26" s="265"/>
      <c r="AX26" s="265"/>
      <c r="AY26" s="265"/>
      <c r="AZ26" s="265"/>
      <c r="BA26" s="265"/>
      <c r="BB26" s="289"/>
      <c r="BC26" s="266">
        <v>1630</v>
      </c>
      <c r="BD26" s="267"/>
      <c r="BE26" s="267"/>
      <c r="BF26" s="268"/>
      <c r="BG26" s="267"/>
      <c r="BH26" s="269"/>
      <c r="BI26" s="261">
        <v>352051</v>
      </c>
      <c r="BJ26" s="262"/>
      <c r="BK26" s="263"/>
      <c r="BL26" s="264" t="s">
        <v>714</v>
      </c>
      <c r="BM26" s="265"/>
      <c r="BN26" s="265"/>
      <c r="BO26" s="265"/>
      <c r="BP26" s="265"/>
      <c r="BQ26" s="265"/>
      <c r="BR26" s="265"/>
      <c r="BS26" s="265"/>
      <c r="BT26" s="265"/>
      <c r="BU26" s="265"/>
      <c r="BV26" s="289"/>
      <c r="BW26" s="266">
        <v>400</v>
      </c>
      <c r="BX26" s="267"/>
      <c r="BY26" s="267"/>
      <c r="BZ26" s="268"/>
      <c r="CA26" s="267"/>
      <c r="CB26" s="269"/>
      <c r="CC26" s="261">
        <v>352088</v>
      </c>
      <c r="CD26" s="262"/>
      <c r="CE26" s="263"/>
      <c r="CF26" s="264" t="s">
        <v>720</v>
      </c>
      <c r="CG26" s="265"/>
      <c r="CH26" s="265"/>
      <c r="CI26" s="265"/>
      <c r="CJ26" s="265"/>
      <c r="CK26" s="265"/>
      <c r="CL26" s="265"/>
      <c r="CM26" s="265"/>
      <c r="CN26" s="265"/>
      <c r="CO26" s="265"/>
      <c r="CP26" s="289"/>
      <c r="CQ26" s="266">
        <v>560</v>
      </c>
      <c r="CR26" s="267"/>
      <c r="CS26" s="267"/>
      <c r="CT26" s="268"/>
      <c r="CU26" s="267"/>
      <c r="CV26" s="269"/>
    </row>
    <row r="27" spans="1:100" ht="13.5" customHeight="1" x14ac:dyDescent="0.2">
      <c r="A27" s="261">
        <v>351012</v>
      </c>
      <c r="B27" s="262"/>
      <c r="C27" s="263"/>
      <c r="D27" s="264" t="s">
        <v>721</v>
      </c>
      <c r="E27" s="265"/>
      <c r="F27" s="265"/>
      <c r="G27" s="265"/>
      <c r="H27" s="265"/>
      <c r="I27" s="265"/>
      <c r="J27" s="265"/>
      <c r="K27" s="265"/>
      <c r="L27" s="265"/>
      <c r="M27" s="265"/>
      <c r="N27" s="289"/>
      <c r="O27" s="266">
        <v>110</v>
      </c>
      <c r="P27" s="267"/>
      <c r="Q27" s="267"/>
      <c r="R27" s="268"/>
      <c r="S27" s="267"/>
      <c r="T27" s="269"/>
      <c r="U27" s="261">
        <v>351058</v>
      </c>
      <c r="V27" s="262"/>
      <c r="W27" s="263"/>
      <c r="X27" s="264" t="s">
        <v>717</v>
      </c>
      <c r="Y27" s="265"/>
      <c r="Z27" s="265"/>
      <c r="AA27" s="265"/>
      <c r="AB27" s="265"/>
      <c r="AC27" s="265"/>
      <c r="AD27" s="265"/>
      <c r="AE27" s="265"/>
      <c r="AF27" s="265"/>
      <c r="AG27" s="265"/>
      <c r="AH27" s="289"/>
      <c r="AI27" s="266">
        <v>385</v>
      </c>
      <c r="AJ27" s="267"/>
      <c r="AK27" s="267"/>
      <c r="AL27" s="268"/>
      <c r="AM27" s="267"/>
      <c r="AN27" s="269"/>
      <c r="AO27" s="261">
        <v>352012</v>
      </c>
      <c r="AP27" s="262"/>
      <c r="AQ27" s="263"/>
      <c r="AR27" s="264" t="s">
        <v>718</v>
      </c>
      <c r="AS27" s="265"/>
      <c r="AT27" s="265"/>
      <c r="AU27" s="265"/>
      <c r="AV27" s="265"/>
      <c r="AW27" s="265"/>
      <c r="AX27" s="265"/>
      <c r="AY27" s="265"/>
      <c r="AZ27" s="265"/>
      <c r="BA27" s="265"/>
      <c r="BB27" s="289"/>
      <c r="BC27" s="266">
        <v>600</v>
      </c>
      <c r="BD27" s="267"/>
      <c r="BE27" s="267"/>
      <c r="BF27" s="268"/>
      <c r="BG27" s="267"/>
      <c r="BH27" s="269"/>
      <c r="BI27" s="261">
        <v>352052</v>
      </c>
      <c r="BJ27" s="262"/>
      <c r="BK27" s="263"/>
      <c r="BL27" s="264" t="s">
        <v>719</v>
      </c>
      <c r="BM27" s="265"/>
      <c r="BN27" s="265"/>
      <c r="BO27" s="265"/>
      <c r="BP27" s="265"/>
      <c r="BQ27" s="265"/>
      <c r="BR27" s="265"/>
      <c r="BS27" s="265"/>
      <c r="BT27" s="265"/>
      <c r="BU27" s="265"/>
      <c r="BV27" s="289"/>
      <c r="BW27" s="266">
        <v>100</v>
      </c>
      <c r="BX27" s="267"/>
      <c r="BY27" s="267"/>
      <c r="BZ27" s="268"/>
      <c r="CA27" s="267"/>
      <c r="CB27" s="269"/>
      <c r="CC27" s="261">
        <v>352089</v>
      </c>
      <c r="CD27" s="262"/>
      <c r="CE27" s="263"/>
      <c r="CF27" s="264" t="s">
        <v>725</v>
      </c>
      <c r="CG27" s="265"/>
      <c r="CH27" s="265"/>
      <c r="CI27" s="265"/>
      <c r="CJ27" s="265"/>
      <c r="CK27" s="265"/>
      <c r="CL27" s="265"/>
      <c r="CM27" s="265"/>
      <c r="CN27" s="265"/>
      <c r="CO27" s="265"/>
      <c r="CP27" s="289"/>
      <c r="CQ27" s="266">
        <v>490</v>
      </c>
      <c r="CR27" s="267"/>
      <c r="CS27" s="267"/>
      <c r="CT27" s="268"/>
      <c r="CU27" s="267"/>
      <c r="CV27" s="269"/>
    </row>
    <row r="28" spans="1:100" ht="13.5" customHeight="1" x14ac:dyDescent="0.2">
      <c r="A28" s="261">
        <v>351013</v>
      </c>
      <c r="B28" s="262"/>
      <c r="C28" s="263"/>
      <c r="D28" s="264" t="s">
        <v>726</v>
      </c>
      <c r="E28" s="265"/>
      <c r="F28" s="265"/>
      <c r="G28" s="265"/>
      <c r="H28" s="265"/>
      <c r="I28" s="265"/>
      <c r="J28" s="265"/>
      <c r="K28" s="265"/>
      <c r="L28" s="265"/>
      <c r="M28" s="265"/>
      <c r="N28" s="289"/>
      <c r="O28" s="266">
        <v>800</v>
      </c>
      <c r="P28" s="267"/>
      <c r="Q28" s="267"/>
      <c r="R28" s="268"/>
      <c r="S28" s="267"/>
      <c r="T28" s="269"/>
      <c r="U28" s="261">
        <v>351059</v>
      </c>
      <c r="V28" s="262"/>
      <c r="W28" s="263"/>
      <c r="X28" s="264" t="s">
        <v>722</v>
      </c>
      <c r="Y28" s="265"/>
      <c r="Z28" s="265"/>
      <c r="AA28" s="265"/>
      <c r="AB28" s="265"/>
      <c r="AC28" s="265"/>
      <c r="AD28" s="265"/>
      <c r="AE28" s="265"/>
      <c r="AF28" s="265"/>
      <c r="AG28" s="265"/>
      <c r="AH28" s="289"/>
      <c r="AI28" s="266">
        <v>688</v>
      </c>
      <c r="AJ28" s="267"/>
      <c r="AK28" s="267"/>
      <c r="AL28" s="268"/>
      <c r="AM28" s="267"/>
      <c r="AN28" s="269"/>
      <c r="AO28" s="261">
        <v>352013</v>
      </c>
      <c r="AP28" s="262"/>
      <c r="AQ28" s="263"/>
      <c r="AR28" s="264" t="s">
        <v>723</v>
      </c>
      <c r="AS28" s="265"/>
      <c r="AT28" s="265"/>
      <c r="AU28" s="265"/>
      <c r="AV28" s="265"/>
      <c r="AW28" s="265"/>
      <c r="AX28" s="265"/>
      <c r="AY28" s="265"/>
      <c r="AZ28" s="265"/>
      <c r="BA28" s="265"/>
      <c r="BB28" s="289"/>
      <c r="BC28" s="266">
        <v>330</v>
      </c>
      <c r="BD28" s="267"/>
      <c r="BE28" s="267"/>
      <c r="BF28" s="268"/>
      <c r="BG28" s="267"/>
      <c r="BH28" s="269"/>
      <c r="BI28" s="261">
        <v>352053</v>
      </c>
      <c r="BJ28" s="262"/>
      <c r="BK28" s="263"/>
      <c r="BL28" s="264" t="s">
        <v>724</v>
      </c>
      <c r="BM28" s="265"/>
      <c r="BN28" s="265"/>
      <c r="BO28" s="265"/>
      <c r="BP28" s="265"/>
      <c r="BQ28" s="265"/>
      <c r="BR28" s="265"/>
      <c r="BS28" s="265"/>
      <c r="BT28" s="265"/>
      <c r="BU28" s="265"/>
      <c r="BV28" s="289"/>
      <c r="BW28" s="266">
        <v>881</v>
      </c>
      <c r="BX28" s="267"/>
      <c r="BY28" s="267"/>
      <c r="BZ28" s="268"/>
      <c r="CA28" s="267"/>
      <c r="CB28" s="269"/>
      <c r="CC28" s="261">
        <v>352090</v>
      </c>
      <c r="CD28" s="262"/>
      <c r="CE28" s="263"/>
      <c r="CF28" s="264" t="s">
        <v>730</v>
      </c>
      <c r="CG28" s="265"/>
      <c r="CH28" s="265"/>
      <c r="CI28" s="265"/>
      <c r="CJ28" s="265"/>
      <c r="CK28" s="265"/>
      <c r="CL28" s="265"/>
      <c r="CM28" s="265"/>
      <c r="CN28" s="265"/>
      <c r="CO28" s="265"/>
      <c r="CP28" s="289"/>
      <c r="CQ28" s="266">
        <v>160</v>
      </c>
      <c r="CR28" s="267"/>
      <c r="CS28" s="267"/>
      <c r="CT28" s="268"/>
      <c r="CU28" s="267"/>
      <c r="CV28" s="269"/>
    </row>
    <row r="29" spans="1:100" ht="13.5" customHeight="1" x14ac:dyDescent="0.2">
      <c r="A29" s="261">
        <v>351015</v>
      </c>
      <c r="B29" s="262"/>
      <c r="C29" s="263"/>
      <c r="D29" s="264" t="s">
        <v>731</v>
      </c>
      <c r="E29" s="265"/>
      <c r="F29" s="265"/>
      <c r="G29" s="265"/>
      <c r="H29" s="265"/>
      <c r="I29" s="265"/>
      <c r="J29" s="265"/>
      <c r="K29" s="265"/>
      <c r="L29" s="265"/>
      <c r="M29" s="265"/>
      <c r="N29" s="289"/>
      <c r="O29" s="266">
        <v>500</v>
      </c>
      <c r="P29" s="267"/>
      <c r="Q29" s="267"/>
      <c r="R29" s="268"/>
      <c r="S29" s="267"/>
      <c r="T29" s="269"/>
      <c r="U29" s="261">
        <v>351060</v>
      </c>
      <c r="V29" s="262"/>
      <c r="W29" s="263"/>
      <c r="X29" s="264" t="s">
        <v>727</v>
      </c>
      <c r="Y29" s="265"/>
      <c r="Z29" s="265"/>
      <c r="AA29" s="265"/>
      <c r="AB29" s="265"/>
      <c r="AC29" s="265"/>
      <c r="AD29" s="265"/>
      <c r="AE29" s="265"/>
      <c r="AF29" s="265"/>
      <c r="AG29" s="265"/>
      <c r="AH29" s="289"/>
      <c r="AI29" s="266">
        <v>220</v>
      </c>
      <c r="AJ29" s="267"/>
      <c r="AK29" s="267"/>
      <c r="AL29" s="268"/>
      <c r="AM29" s="267"/>
      <c r="AN29" s="269"/>
      <c r="AO29" s="261">
        <v>352014</v>
      </c>
      <c r="AP29" s="262"/>
      <c r="AQ29" s="263"/>
      <c r="AR29" s="264" t="s">
        <v>728</v>
      </c>
      <c r="AS29" s="265"/>
      <c r="AT29" s="265"/>
      <c r="AU29" s="265"/>
      <c r="AV29" s="265"/>
      <c r="AW29" s="265"/>
      <c r="AX29" s="265"/>
      <c r="AY29" s="265"/>
      <c r="AZ29" s="265"/>
      <c r="BA29" s="265"/>
      <c r="BB29" s="289"/>
      <c r="BC29" s="266">
        <v>130</v>
      </c>
      <c r="BD29" s="267"/>
      <c r="BE29" s="267"/>
      <c r="BF29" s="268"/>
      <c r="BG29" s="267"/>
      <c r="BH29" s="269"/>
      <c r="BI29" s="261">
        <v>352054</v>
      </c>
      <c r="BJ29" s="262"/>
      <c r="BK29" s="263"/>
      <c r="BL29" s="264" t="s">
        <v>729</v>
      </c>
      <c r="BM29" s="265"/>
      <c r="BN29" s="265"/>
      <c r="BO29" s="265"/>
      <c r="BP29" s="265"/>
      <c r="BQ29" s="265"/>
      <c r="BR29" s="265"/>
      <c r="BS29" s="265"/>
      <c r="BT29" s="265"/>
      <c r="BU29" s="265"/>
      <c r="BV29" s="289"/>
      <c r="BW29" s="266">
        <v>480</v>
      </c>
      <c r="BX29" s="267"/>
      <c r="BY29" s="267"/>
      <c r="BZ29" s="268"/>
      <c r="CA29" s="267"/>
      <c r="CB29" s="269"/>
      <c r="CC29" s="261">
        <v>352091</v>
      </c>
      <c r="CD29" s="262"/>
      <c r="CE29" s="263"/>
      <c r="CF29" s="264" t="s">
        <v>735</v>
      </c>
      <c r="CG29" s="265"/>
      <c r="CH29" s="265"/>
      <c r="CI29" s="265"/>
      <c r="CJ29" s="265"/>
      <c r="CK29" s="265"/>
      <c r="CL29" s="265"/>
      <c r="CM29" s="265"/>
      <c r="CN29" s="265"/>
      <c r="CO29" s="265"/>
      <c r="CP29" s="289"/>
      <c r="CQ29" s="266">
        <v>750</v>
      </c>
      <c r="CR29" s="267"/>
      <c r="CS29" s="267"/>
      <c r="CT29" s="268"/>
      <c r="CU29" s="267"/>
      <c r="CV29" s="269"/>
    </row>
    <row r="30" spans="1:100" ht="13.5" customHeight="1" x14ac:dyDescent="0.2">
      <c r="A30" s="261">
        <v>351016</v>
      </c>
      <c r="B30" s="262"/>
      <c r="C30" s="263"/>
      <c r="D30" s="264" t="s">
        <v>736</v>
      </c>
      <c r="E30" s="265"/>
      <c r="F30" s="265"/>
      <c r="G30" s="265"/>
      <c r="H30" s="265"/>
      <c r="I30" s="265"/>
      <c r="J30" s="265"/>
      <c r="K30" s="265"/>
      <c r="L30" s="265"/>
      <c r="M30" s="265"/>
      <c r="N30" s="289"/>
      <c r="O30" s="266">
        <v>180</v>
      </c>
      <c r="P30" s="267"/>
      <c r="Q30" s="267"/>
      <c r="R30" s="268"/>
      <c r="S30" s="267"/>
      <c r="T30" s="269"/>
      <c r="U30" s="261">
        <v>351061</v>
      </c>
      <c r="V30" s="262"/>
      <c r="W30" s="263"/>
      <c r="X30" s="264" t="s">
        <v>732</v>
      </c>
      <c r="Y30" s="265"/>
      <c r="Z30" s="265"/>
      <c r="AA30" s="265"/>
      <c r="AB30" s="265"/>
      <c r="AC30" s="265"/>
      <c r="AD30" s="265"/>
      <c r="AE30" s="265"/>
      <c r="AF30" s="265"/>
      <c r="AG30" s="265"/>
      <c r="AH30" s="289"/>
      <c r="AI30" s="266">
        <v>250</v>
      </c>
      <c r="AJ30" s="267"/>
      <c r="AK30" s="267"/>
      <c r="AL30" s="268"/>
      <c r="AM30" s="267"/>
      <c r="AN30" s="269"/>
      <c r="AO30" s="261">
        <v>352015</v>
      </c>
      <c r="AP30" s="262"/>
      <c r="AQ30" s="263"/>
      <c r="AR30" s="264" t="s">
        <v>733</v>
      </c>
      <c r="AS30" s="265"/>
      <c r="AT30" s="265"/>
      <c r="AU30" s="265"/>
      <c r="AV30" s="265"/>
      <c r="AW30" s="265"/>
      <c r="AX30" s="265"/>
      <c r="AY30" s="265"/>
      <c r="AZ30" s="265"/>
      <c r="BA30" s="265"/>
      <c r="BB30" s="289"/>
      <c r="BC30" s="266">
        <v>200</v>
      </c>
      <c r="BD30" s="267"/>
      <c r="BE30" s="267"/>
      <c r="BF30" s="268"/>
      <c r="BG30" s="267"/>
      <c r="BH30" s="269"/>
      <c r="BI30" s="261">
        <v>352055</v>
      </c>
      <c r="BJ30" s="262"/>
      <c r="BK30" s="263"/>
      <c r="BL30" s="264" t="s">
        <v>734</v>
      </c>
      <c r="BM30" s="265"/>
      <c r="BN30" s="265"/>
      <c r="BO30" s="265"/>
      <c r="BP30" s="265"/>
      <c r="BQ30" s="265"/>
      <c r="BR30" s="265"/>
      <c r="BS30" s="265"/>
      <c r="BT30" s="265"/>
      <c r="BU30" s="265"/>
      <c r="BV30" s="289"/>
      <c r="BW30" s="266">
        <v>400</v>
      </c>
      <c r="BX30" s="267"/>
      <c r="BY30" s="267"/>
      <c r="BZ30" s="268"/>
      <c r="CA30" s="267"/>
      <c r="CB30" s="269"/>
      <c r="CC30" s="261">
        <v>352092</v>
      </c>
      <c r="CD30" s="262"/>
      <c r="CE30" s="263"/>
      <c r="CF30" s="264" t="s">
        <v>740</v>
      </c>
      <c r="CG30" s="265"/>
      <c r="CH30" s="265"/>
      <c r="CI30" s="265"/>
      <c r="CJ30" s="265"/>
      <c r="CK30" s="265"/>
      <c r="CL30" s="265"/>
      <c r="CM30" s="265"/>
      <c r="CN30" s="265"/>
      <c r="CO30" s="265"/>
      <c r="CP30" s="289"/>
      <c r="CQ30" s="266">
        <v>410</v>
      </c>
      <c r="CR30" s="267"/>
      <c r="CS30" s="267"/>
      <c r="CT30" s="268"/>
      <c r="CU30" s="267"/>
      <c r="CV30" s="269"/>
    </row>
    <row r="31" spans="1:100" ht="13.5" customHeight="1" x14ac:dyDescent="0.2">
      <c r="A31" s="261">
        <v>351017</v>
      </c>
      <c r="B31" s="262"/>
      <c r="C31" s="263"/>
      <c r="D31" s="264" t="s">
        <v>741</v>
      </c>
      <c r="E31" s="265"/>
      <c r="F31" s="265"/>
      <c r="G31" s="265"/>
      <c r="H31" s="265"/>
      <c r="I31" s="265"/>
      <c r="J31" s="265"/>
      <c r="K31" s="265"/>
      <c r="L31" s="265"/>
      <c r="M31" s="265"/>
      <c r="N31" s="289"/>
      <c r="O31" s="266">
        <v>350</v>
      </c>
      <c r="P31" s="267"/>
      <c r="Q31" s="267"/>
      <c r="R31" s="268"/>
      <c r="S31" s="267"/>
      <c r="T31" s="269"/>
      <c r="U31" s="261">
        <v>351062</v>
      </c>
      <c r="V31" s="262"/>
      <c r="W31" s="263"/>
      <c r="X31" s="264" t="s">
        <v>737</v>
      </c>
      <c r="Y31" s="265"/>
      <c r="Z31" s="265"/>
      <c r="AA31" s="265"/>
      <c r="AB31" s="265"/>
      <c r="AC31" s="265"/>
      <c r="AD31" s="265"/>
      <c r="AE31" s="265"/>
      <c r="AF31" s="265"/>
      <c r="AG31" s="265"/>
      <c r="AH31" s="289"/>
      <c r="AI31" s="266">
        <v>470</v>
      </c>
      <c r="AJ31" s="267"/>
      <c r="AK31" s="267"/>
      <c r="AL31" s="268"/>
      <c r="AM31" s="267"/>
      <c r="AN31" s="269"/>
      <c r="AO31" s="261">
        <v>352016</v>
      </c>
      <c r="AP31" s="262"/>
      <c r="AQ31" s="263"/>
      <c r="AR31" s="264" t="s">
        <v>738</v>
      </c>
      <c r="AS31" s="265"/>
      <c r="AT31" s="265"/>
      <c r="AU31" s="265"/>
      <c r="AV31" s="265"/>
      <c r="AW31" s="265"/>
      <c r="AX31" s="265"/>
      <c r="AY31" s="265"/>
      <c r="AZ31" s="265"/>
      <c r="BA31" s="265"/>
      <c r="BB31" s="289"/>
      <c r="BC31" s="266">
        <v>180</v>
      </c>
      <c r="BD31" s="267"/>
      <c r="BE31" s="267"/>
      <c r="BF31" s="268"/>
      <c r="BG31" s="267"/>
      <c r="BH31" s="269"/>
      <c r="BI31" s="394" t="s">
        <v>739</v>
      </c>
      <c r="BJ31" s="342"/>
      <c r="BK31" s="342"/>
      <c r="BL31" s="342"/>
      <c r="BM31" s="342"/>
      <c r="BN31" s="342"/>
      <c r="BO31" s="342"/>
      <c r="BP31" s="342"/>
      <c r="BQ31" s="342"/>
      <c r="BR31" s="342"/>
      <c r="BS31" s="342"/>
      <c r="BT31" s="342"/>
      <c r="BU31" s="342"/>
      <c r="BV31" s="343"/>
      <c r="BW31" s="344">
        <f>SUM(BW24:BW30)</f>
        <v>4410</v>
      </c>
      <c r="BX31" s="345"/>
      <c r="BY31" s="346"/>
      <c r="BZ31" s="347" t="str">
        <f>IF(COUNTA(BZ24:BZ30)=0,"",SUMIF(BZ24:BZ30,"●",BW24:BW30)+SUM(BZ24:BZ30))</f>
        <v/>
      </c>
      <c r="CA31" s="345"/>
      <c r="CB31" s="346"/>
      <c r="CC31" s="261">
        <v>352098</v>
      </c>
      <c r="CD31" s="262"/>
      <c r="CE31" s="263"/>
      <c r="CF31" s="264" t="s">
        <v>745</v>
      </c>
      <c r="CG31" s="265"/>
      <c r="CH31" s="265"/>
      <c r="CI31" s="265"/>
      <c r="CJ31" s="265"/>
      <c r="CK31" s="265"/>
      <c r="CL31" s="265"/>
      <c r="CM31" s="265"/>
      <c r="CN31" s="265"/>
      <c r="CO31" s="265"/>
      <c r="CP31" s="289"/>
      <c r="CQ31" s="266">
        <v>350</v>
      </c>
      <c r="CR31" s="267"/>
      <c r="CS31" s="267"/>
      <c r="CT31" s="268"/>
      <c r="CU31" s="267"/>
      <c r="CV31" s="269"/>
    </row>
    <row r="32" spans="1:100" ht="13.5" customHeight="1" x14ac:dyDescent="0.2">
      <c r="A32" s="261">
        <v>351018</v>
      </c>
      <c r="B32" s="262"/>
      <c r="C32" s="263"/>
      <c r="D32" s="264" t="s">
        <v>746</v>
      </c>
      <c r="E32" s="265"/>
      <c r="F32" s="265"/>
      <c r="G32" s="265"/>
      <c r="H32" s="265"/>
      <c r="I32" s="265"/>
      <c r="J32" s="265"/>
      <c r="K32" s="265"/>
      <c r="L32" s="265"/>
      <c r="M32" s="265"/>
      <c r="N32" s="289"/>
      <c r="O32" s="266">
        <v>210</v>
      </c>
      <c r="P32" s="267"/>
      <c r="Q32" s="267"/>
      <c r="R32" s="268"/>
      <c r="S32" s="267"/>
      <c r="T32" s="269"/>
      <c r="U32" s="261">
        <v>351063</v>
      </c>
      <c r="V32" s="262"/>
      <c r="W32" s="263"/>
      <c r="X32" s="264" t="s">
        <v>742</v>
      </c>
      <c r="Y32" s="265"/>
      <c r="Z32" s="265"/>
      <c r="AA32" s="265"/>
      <c r="AB32" s="265"/>
      <c r="AC32" s="265"/>
      <c r="AD32" s="265"/>
      <c r="AE32" s="265"/>
      <c r="AF32" s="265"/>
      <c r="AG32" s="265"/>
      <c r="AH32" s="289"/>
      <c r="AI32" s="266">
        <v>175</v>
      </c>
      <c r="AJ32" s="267"/>
      <c r="AK32" s="267"/>
      <c r="AL32" s="268"/>
      <c r="AM32" s="267"/>
      <c r="AN32" s="269"/>
      <c r="AO32" s="341" t="s">
        <v>743</v>
      </c>
      <c r="AP32" s="342"/>
      <c r="AQ32" s="342"/>
      <c r="AR32" s="342"/>
      <c r="AS32" s="342"/>
      <c r="AT32" s="342"/>
      <c r="AU32" s="342"/>
      <c r="AV32" s="342"/>
      <c r="AW32" s="342"/>
      <c r="AX32" s="342"/>
      <c r="AY32" s="342"/>
      <c r="AZ32" s="342"/>
      <c r="BA32" s="342"/>
      <c r="BB32" s="343"/>
      <c r="BC32" s="344">
        <f>SUM(BC24:BC31)</f>
        <v>4340</v>
      </c>
      <c r="BD32" s="345"/>
      <c r="BE32" s="346"/>
      <c r="BF32" s="347" t="str">
        <f>IF(COUNTA(BF24:BF31)=0,"",SUMIF(BF24:BF31,"●",BC24:BC31)+SUM(BF24:BF31))</f>
        <v/>
      </c>
      <c r="BG32" s="345"/>
      <c r="BH32" s="346"/>
      <c r="BI32" s="261">
        <v>352056</v>
      </c>
      <c r="BJ32" s="262"/>
      <c r="BK32" s="263"/>
      <c r="BL32" s="264" t="s">
        <v>744</v>
      </c>
      <c r="BM32" s="265"/>
      <c r="BN32" s="265"/>
      <c r="BO32" s="265"/>
      <c r="BP32" s="265"/>
      <c r="BQ32" s="265"/>
      <c r="BR32" s="265"/>
      <c r="BS32" s="265"/>
      <c r="BT32" s="265"/>
      <c r="BU32" s="265"/>
      <c r="BV32" s="289"/>
      <c r="BW32" s="266">
        <v>460</v>
      </c>
      <c r="BX32" s="267"/>
      <c r="BY32" s="267"/>
      <c r="BZ32" s="268"/>
      <c r="CA32" s="267"/>
      <c r="CB32" s="269"/>
      <c r="CC32" s="261">
        <v>352101</v>
      </c>
      <c r="CD32" s="262"/>
      <c r="CE32" s="263"/>
      <c r="CF32" s="264" t="s">
        <v>750</v>
      </c>
      <c r="CG32" s="265"/>
      <c r="CH32" s="265"/>
      <c r="CI32" s="265"/>
      <c r="CJ32" s="265"/>
      <c r="CK32" s="265"/>
      <c r="CL32" s="265"/>
      <c r="CM32" s="265"/>
      <c r="CN32" s="265"/>
      <c r="CO32" s="265"/>
      <c r="CP32" s="289"/>
      <c r="CQ32" s="266">
        <v>326</v>
      </c>
      <c r="CR32" s="267"/>
      <c r="CS32" s="267"/>
      <c r="CT32" s="268"/>
      <c r="CU32" s="267"/>
      <c r="CV32" s="269"/>
    </row>
    <row r="33" spans="1:100" ht="13.5" customHeight="1" x14ac:dyDescent="0.2">
      <c r="A33" s="261">
        <v>351085</v>
      </c>
      <c r="B33" s="262"/>
      <c r="C33" s="263"/>
      <c r="D33" s="264" t="s">
        <v>751</v>
      </c>
      <c r="E33" s="265"/>
      <c r="F33" s="265"/>
      <c r="G33" s="265"/>
      <c r="H33" s="265"/>
      <c r="I33" s="265"/>
      <c r="J33" s="265"/>
      <c r="K33" s="265"/>
      <c r="L33" s="265"/>
      <c r="M33" s="265"/>
      <c r="N33" s="289"/>
      <c r="O33" s="266">
        <v>200</v>
      </c>
      <c r="P33" s="267"/>
      <c r="Q33" s="267"/>
      <c r="R33" s="268"/>
      <c r="S33" s="267"/>
      <c r="T33" s="269"/>
      <c r="U33" s="261">
        <v>351064</v>
      </c>
      <c r="V33" s="262"/>
      <c r="W33" s="263"/>
      <c r="X33" s="264" t="s">
        <v>747</v>
      </c>
      <c r="Y33" s="265"/>
      <c r="Z33" s="265"/>
      <c r="AA33" s="265"/>
      <c r="AB33" s="265"/>
      <c r="AC33" s="265"/>
      <c r="AD33" s="265"/>
      <c r="AE33" s="265"/>
      <c r="AF33" s="265"/>
      <c r="AG33" s="265"/>
      <c r="AH33" s="289"/>
      <c r="AI33" s="266">
        <v>680</v>
      </c>
      <c r="AJ33" s="267"/>
      <c r="AK33" s="267"/>
      <c r="AL33" s="268"/>
      <c r="AM33" s="267"/>
      <c r="AN33" s="269"/>
      <c r="AO33" s="261">
        <v>352017</v>
      </c>
      <c r="AP33" s="262"/>
      <c r="AQ33" s="263"/>
      <c r="AR33" s="264" t="s">
        <v>748</v>
      </c>
      <c r="AS33" s="265"/>
      <c r="AT33" s="265"/>
      <c r="AU33" s="265"/>
      <c r="AV33" s="265"/>
      <c r="AW33" s="265"/>
      <c r="AX33" s="265"/>
      <c r="AY33" s="265"/>
      <c r="AZ33" s="265"/>
      <c r="BA33" s="265"/>
      <c r="BB33" s="289"/>
      <c r="BC33" s="266">
        <v>110</v>
      </c>
      <c r="BD33" s="267"/>
      <c r="BE33" s="267"/>
      <c r="BF33" s="268"/>
      <c r="BG33" s="267"/>
      <c r="BH33" s="269"/>
      <c r="BI33" s="261">
        <v>352057</v>
      </c>
      <c r="BJ33" s="262"/>
      <c r="BK33" s="263"/>
      <c r="BL33" s="264" t="s">
        <v>749</v>
      </c>
      <c r="BM33" s="265"/>
      <c r="BN33" s="265"/>
      <c r="BO33" s="265"/>
      <c r="BP33" s="265"/>
      <c r="BQ33" s="265"/>
      <c r="BR33" s="265"/>
      <c r="BS33" s="265"/>
      <c r="BT33" s="265"/>
      <c r="BU33" s="265"/>
      <c r="BV33" s="289"/>
      <c r="BW33" s="266">
        <v>252</v>
      </c>
      <c r="BX33" s="267"/>
      <c r="BY33" s="267"/>
      <c r="BZ33" s="268"/>
      <c r="CA33" s="267"/>
      <c r="CB33" s="269"/>
      <c r="CC33" s="261">
        <v>352100</v>
      </c>
      <c r="CD33" s="262"/>
      <c r="CE33" s="263"/>
      <c r="CF33" s="264" t="s">
        <v>754</v>
      </c>
      <c r="CG33" s="265"/>
      <c r="CH33" s="265"/>
      <c r="CI33" s="265"/>
      <c r="CJ33" s="265"/>
      <c r="CK33" s="265"/>
      <c r="CL33" s="265"/>
      <c r="CM33" s="265"/>
      <c r="CN33" s="265"/>
      <c r="CO33" s="265"/>
      <c r="CP33" s="289"/>
      <c r="CQ33" s="266">
        <v>450</v>
      </c>
      <c r="CR33" s="267"/>
      <c r="CS33" s="267"/>
      <c r="CT33" s="268"/>
      <c r="CU33" s="267"/>
      <c r="CV33" s="269"/>
    </row>
    <row r="34" spans="1:100" ht="13.5" customHeight="1" x14ac:dyDescent="0.2">
      <c r="A34" s="261">
        <v>351019</v>
      </c>
      <c r="B34" s="262"/>
      <c r="C34" s="263"/>
      <c r="D34" s="264" t="s">
        <v>755</v>
      </c>
      <c r="E34" s="265"/>
      <c r="F34" s="265"/>
      <c r="G34" s="265"/>
      <c r="H34" s="265"/>
      <c r="I34" s="265"/>
      <c r="J34" s="265"/>
      <c r="K34" s="265"/>
      <c r="L34" s="265"/>
      <c r="M34" s="265"/>
      <c r="N34" s="289"/>
      <c r="O34" s="266">
        <v>300</v>
      </c>
      <c r="P34" s="267"/>
      <c r="Q34" s="267"/>
      <c r="R34" s="268"/>
      <c r="S34" s="267"/>
      <c r="T34" s="269"/>
      <c r="U34" s="261">
        <v>351065</v>
      </c>
      <c r="V34" s="262"/>
      <c r="W34" s="263"/>
      <c r="X34" s="264" t="s">
        <v>752</v>
      </c>
      <c r="Y34" s="265"/>
      <c r="Z34" s="265"/>
      <c r="AA34" s="265"/>
      <c r="AB34" s="265"/>
      <c r="AC34" s="265"/>
      <c r="AD34" s="265"/>
      <c r="AE34" s="265"/>
      <c r="AF34" s="265"/>
      <c r="AG34" s="265"/>
      <c r="AH34" s="289"/>
      <c r="AI34" s="266">
        <v>600</v>
      </c>
      <c r="AJ34" s="267"/>
      <c r="AK34" s="267"/>
      <c r="AL34" s="268"/>
      <c r="AM34" s="267"/>
      <c r="AN34" s="269"/>
      <c r="AO34" s="261">
        <v>352018</v>
      </c>
      <c r="AP34" s="262"/>
      <c r="AQ34" s="263"/>
      <c r="AR34" s="264" t="s">
        <v>753</v>
      </c>
      <c r="AS34" s="265"/>
      <c r="AT34" s="265"/>
      <c r="AU34" s="265"/>
      <c r="AV34" s="265"/>
      <c r="AW34" s="265"/>
      <c r="AX34" s="265"/>
      <c r="AY34" s="265"/>
      <c r="AZ34" s="265"/>
      <c r="BA34" s="265"/>
      <c r="BB34" s="289"/>
      <c r="BC34" s="266">
        <v>50</v>
      </c>
      <c r="BD34" s="267"/>
      <c r="BE34" s="267"/>
      <c r="BF34" s="268"/>
      <c r="BG34" s="267"/>
      <c r="BH34" s="269"/>
      <c r="BI34" s="261">
        <v>352058</v>
      </c>
      <c r="BJ34" s="262"/>
      <c r="BK34" s="263"/>
      <c r="BL34" s="264" t="s">
        <v>68</v>
      </c>
      <c r="BM34" s="265"/>
      <c r="BN34" s="265"/>
      <c r="BO34" s="265"/>
      <c r="BP34" s="265"/>
      <c r="BQ34" s="265"/>
      <c r="BR34" s="265"/>
      <c r="BS34" s="265"/>
      <c r="BT34" s="265"/>
      <c r="BU34" s="265"/>
      <c r="BV34" s="289"/>
      <c r="BW34" s="266">
        <v>762</v>
      </c>
      <c r="BX34" s="267"/>
      <c r="BY34" s="267"/>
      <c r="BZ34" s="268"/>
      <c r="CA34" s="267"/>
      <c r="CB34" s="269"/>
      <c r="CC34" s="261">
        <v>352093</v>
      </c>
      <c r="CD34" s="262"/>
      <c r="CE34" s="263"/>
      <c r="CF34" s="264" t="s">
        <v>759</v>
      </c>
      <c r="CG34" s="265"/>
      <c r="CH34" s="265"/>
      <c r="CI34" s="265"/>
      <c r="CJ34" s="265"/>
      <c r="CK34" s="265"/>
      <c r="CL34" s="265"/>
      <c r="CM34" s="265"/>
      <c r="CN34" s="265"/>
      <c r="CO34" s="265"/>
      <c r="CP34" s="289"/>
      <c r="CQ34" s="266">
        <v>644</v>
      </c>
      <c r="CR34" s="267"/>
      <c r="CS34" s="267"/>
      <c r="CT34" s="268"/>
      <c r="CU34" s="267"/>
      <c r="CV34" s="269"/>
    </row>
    <row r="35" spans="1:100" ht="13.5" customHeight="1" x14ac:dyDescent="0.2">
      <c r="A35" s="261">
        <v>351020</v>
      </c>
      <c r="B35" s="262"/>
      <c r="C35" s="263"/>
      <c r="D35" s="264" t="s">
        <v>760</v>
      </c>
      <c r="E35" s="265"/>
      <c r="F35" s="265"/>
      <c r="G35" s="265"/>
      <c r="H35" s="265"/>
      <c r="I35" s="265"/>
      <c r="J35" s="265"/>
      <c r="K35" s="265"/>
      <c r="L35" s="265"/>
      <c r="M35" s="265"/>
      <c r="N35" s="289"/>
      <c r="O35" s="266">
        <v>220</v>
      </c>
      <c r="P35" s="267"/>
      <c r="Q35" s="267"/>
      <c r="R35" s="268"/>
      <c r="S35" s="267"/>
      <c r="T35" s="269"/>
      <c r="U35" s="261">
        <v>351066</v>
      </c>
      <c r="V35" s="262"/>
      <c r="W35" s="263"/>
      <c r="X35" s="264" t="s">
        <v>756</v>
      </c>
      <c r="Y35" s="265"/>
      <c r="Z35" s="265"/>
      <c r="AA35" s="265"/>
      <c r="AB35" s="265"/>
      <c r="AC35" s="265"/>
      <c r="AD35" s="265"/>
      <c r="AE35" s="265"/>
      <c r="AF35" s="265"/>
      <c r="AG35" s="265"/>
      <c r="AH35" s="289"/>
      <c r="AI35" s="266">
        <v>130</v>
      </c>
      <c r="AJ35" s="267"/>
      <c r="AK35" s="267"/>
      <c r="AL35" s="268"/>
      <c r="AM35" s="267"/>
      <c r="AN35" s="269"/>
      <c r="AO35" s="261">
        <v>352019</v>
      </c>
      <c r="AP35" s="262"/>
      <c r="AQ35" s="263"/>
      <c r="AR35" s="264" t="s">
        <v>757</v>
      </c>
      <c r="AS35" s="265"/>
      <c r="AT35" s="265"/>
      <c r="AU35" s="265"/>
      <c r="AV35" s="265"/>
      <c r="AW35" s="265"/>
      <c r="AX35" s="265"/>
      <c r="AY35" s="265"/>
      <c r="AZ35" s="265"/>
      <c r="BA35" s="265"/>
      <c r="BB35" s="289"/>
      <c r="BC35" s="266">
        <v>170</v>
      </c>
      <c r="BD35" s="267"/>
      <c r="BE35" s="267"/>
      <c r="BF35" s="268"/>
      <c r="BG35" s="267"/>
      <c r="BH35" s="269"/>
      <c r="BI35" s="261">
        <v>352059</v>
      </c>
      <c r="BJ35" s="262"/>
      <c r="BK35" s="263"/>
      <c r="BL35" s="264" t="s">
        <v>758</v>
      </c>
      <c r="BM35" s="265"/>
      <c r="BN35" s="265"/>
      <c r="BO35" s="265"/>
      <c r="BP35" s="265"/>
      <c r="BQ35" s="265"/>
      <c r="BR35" s="265"/>
      <c r="BS35" s="265"/>
      <c r="BT35" s="265"/>
      <c r="BU35" s="265"/>
      <c r="BV35" s="289"/>
      <c r="BW35" s="266">
        <v>345</v>
      </c>
      <c r="BX35" s="267"/>
      <c r="BY35" s="267"/>
      <c r="BZ35" s="268"/>
      <c r="CA35" s="267"/>
      <c r="CB35" s="269"/>
      <c r="CC35" s="261">
        <v>352094</v>
      </c>
      <c r="CD35" s="262"/>
      <c r="CE35" s="263"/>
      <c r="CF35" s="264" t="s">
        <v>763</v>
      </c>
      <c r="CG35" s="265"/>
      <c r="CH35" s="265"/>
      <c r="CI35" s="265"/>
      <c r="CJ35" s="265"/>
      <c r="CK35" s="265"/>
      <c r="CL35" s="265"/>
      <c r="CM35" s="265"/>
      <c r="CN35" s="265"/>
      <c r="CO35" s="265"/>
      <c r="CP35" s="289"/>
      <c r="CQ35" s="266">
        <v>450</v>
      </c>
      <c r="CR35" s="267"/>
      <c r="CS35" s="267"/>
      <c r="CT35" s="268"/>
      <c r="CU35" s="267"/>
      <c r="CV35" s="269"/>
    </row>
    <row r="36" spans="1:100" ht="13.5" customHeight="1" x14ac:dyDescent="0.2">
      <c r="A36" s="341" t="s">
        <v>764</v>
      </c>
      <c r="B36" s="342"/>
      <c r="C36" s="342"/>
      <c r="D36" s="342"/>
      <c r="E36" s="342"/>
      <c r="F36" s="342"/>
      <c r="G36" s="342"/>
      <c r="H36" s="342"/>
      <c r="I36" s="342"/>
      <c r="J36" s="342"/>
      <c r="K36" s="342"/>
      <c r="L36" s="342"/>
      <c r="M36" s="342"/>
      <c r="N36" s="343"/>
      <c r="O36" s="344">
        <f>SUM(O22:O35)</f>
        <v>3773</v>
      </c>
      <c r="P36" s="345"/>
      <c r="Q36" s="346"/>
      <c r="R36" s="347" t="str">
        <f>IF(COUNTA(R22:R35)=0,"",SUMIF(R22:R35,"●",O22:O35)+SUM(R22:R35))</f>
        <v/>
      </c>
      <c r="S36" s="345"/>
      <c r="T36" s="346"/>
      <c r="U36" s="261">
        <v>351068</v>
      </c>
      <c r="V36" s="262"/>
      <c r="W36" s="263"/>
      <c r="X36" s="264" t="s">
        <v>1136</v>
      </c>
      <c r="Y36" s="265"/>
      <c r="Z36" s="265"/>
      <c r="AA36" s="265"/>
      <c r="AB36" s="265"/>
      <c r="AC36" s="265"/>
      <c r="AD36" s="265"/>
      <c r="AE36" s="265"/>
      <c r="AF36" s="265"/>
      <c r="AG36" s="265"/>
      <c r="AH36" s="289"/>
      <c r="AI36" s="266">
        <v>430</v>
      </c>
      <c r="AJ36" s="267"/>
      <c r="AK36" s="267"/>
      <c r="AL36" s="268"/>
      <c r="AM36" s="267"/>
      <c r="AN36" s="269"/>
      <c r="AO36" s="261">
        <v>352020</v>
      </c>
      <c r="AP36" s="262"/>
      <c r="AQ36" s="263"/>
      <c r="AR36" s="264" t="s">
        <v>761</v>
      </c>
      <c r="AS36" s="265"/>
      <c r="AT36" s="265"/>
      <c r="AU36" s="265"/>
      <c r="AV36" s="265"/>
      <c r="AW36" s="265"/>
      <c r="AX36" s="265"/>
      <c r="AY36" s="265"/>
      <c r="AZ36" s="265"/>
      <c r="BA36" s="265"/>
      <c r="BB36" s="289"/>
      <c r="BC36" s="266">
        <v>100</v>
      </c>
      <c r="BD36" s="267"/>
      <c r="BE36" s="267"/>
      <c r="BF36" s="268"/>
      <c r="BG36" s="267"/>
      <c r="BH36" s="269"/>
      <c r="BI36" s="341" t="s">
        <v>762</v>
      </c>
      <c r="BJ36" s="342"/>
      <c r="BK36" s="342"/>
      <c r="BL36" s="342"/>
      <c r="BM36" s="342"/>
      <c r="BN36" s="342"/>
      <c r="BO36" s="342"/>
      <c r="BP36" s="342"/>
      <c r="BQ36" s="342"/>
      <c r="BR36" s="342"/>
      <c r="BS36" s="342"/>
      <c r="BT36" s="342"/>
      <c r="BU36" s="342"/>
      <c r="BV36" s="343"/>
      <c r="BW36" s="344">
        <f>SUM(BW32:BW35)</f>
        <v>1819</v>
      </c>
      <c r="BX36" s="345"/>
      <c r="BY36" s="346"/>
      <c r="BZ36" s="347" t="str">
        <f>IF(COUNTA(BZ32:BZ35)=0,"",SUMIF(BZ32:BZ35,"●",BW32:BW35)+SUM(BZ32:BZ35))</f>
        <v/>
      </c>
      <c r="CA36" s="345"/>
      <c r="CB36" s="346"/>
      <c r="CC36" s="261">
        <v>352095</v>
      </c>
      <c r="CD36" s="262"/>
      <c r="CE36" s="263"/>
      <c r="CF36" s="264" t="s">
        <v>767</v>
      </c>
      <c r="CG36" s="265"/>
      <c r="CH36" s="265"/>
      <c r="CI36" s="265"/>
      <c r="CJ36" s="265"/>
      <c r="CK36" s="265"/>
      <c r="CL36" s="265"/>
      <c r="CM36" s="265"/>
      <c r="CN36" s="265"/>
      <c r="CO36" s="265"/>
      <c r="CP36" s="289"/>
      <c r="CQ36" s="266">
        <v>300</v>
      </c>
      <c r="CR36" s="267"/>
      <c r="CS36" s="267"/>
      <c r="CT36" s="268"/>
      <c r="CU36" s="267"/>
      <c r="CV36" s="269"/>
    </row>
    <row r="37" spans="1:100" ht="13.5" customHeight="1" x14ac:dyDescent="0.2">
      <c r="A37" s="261">
        <v>351021</v>
      </c>
      <c r="B37" s="262"/>
      <c r="C37" s="263"/>
      <c r="D37" s="264" t="s">
        <v>768</v>
      </c>
      <c r="E37" s="265"/>
      <c r="F37" s="265"/>
      <c r="G37" s="265"/>
      <c r="H37" s="265"/>
      <c r="I37" s="265"/>
      <c r="J37" s="265"/>
      <c r="K37" s="265"/>
      <c r="L37" s="265"/>
      <c r="M37" s="265"/>
      <c r="N37" s="289"/>
      <c r="O37" s="266">
        <v>270</v>
      </c>
      <c r="P37" s="267"/>
      <c r="Q37" s="267"/>
      <c r="R37" s="268"/>
      <c r="S37" s="267"/>
      <c r="T37" s="269"/>
      <c r="U37" s="341" t="s">
        <v>769</v>
      </c>
      <c r="V37" s="342"/>
      <c r="W37" s="342"/>
      <c r="X37" s="342"/>
      <c r="Y37" s="342"/>
      <c r="Z37" s="342"/>
      <c r="AA37" s="342"/>
      <c r="AB37" s="342"/>
      <c r="AC37" s="342"/>
      <c r="AD37" s="342"/>
      <c r="AE37" s="342"/>
      <c r="AF37" s="342"/>
      <c r="AG37" s="342"/>
      <c r="AH37" s="343"/>
      <c r="AI37" s="344">
        <f>SUM(AI24:AI36)</f>
        <v>5618</v>
      </c>
      <c r="AJ37" s="345"/>
      <c r="AK37" s="346"/>
      <c r="AL37" s="347" t="str">
        <f>IF(COUNTA(AL24:AL36)=0,"",SUMIF(AL24:AL36,"●",AI24:AI36)+SUM(AL24:AL36))</f>
        <v/>
      </c>
      <c r="AM37" s="345"/>
      <c r="AN37" s="346"/>
      <c r="AO37" s="261">
        <v>352021</v>
      </c>
      <c r="AP37" s="262"/>
      <c r="AQ37" s="263"/>
      <c r="AR37" s="264" t="s">
        <v>765</v>
      </c>
      <c r="AS37" s="265"/>
      <c r="AT37" s="265"/>
      <c r="AU37" s="265"/>
      <c r="AV37" s="265"/>
      <c r="AW37" s="265"/>
      <c r="AX37" s="265"/>
      <c r="AY37" s="265"/>
      <c r="AZ37" s="265"/>
      <c r="BA37" s="265"/>
      <c r="BB37" s="289"/>
      <c r="BC37" s="266">
        <v>140</v>
      </c>
      <c r="BD37" s="267"/>
      <c r="BE37" s="267"/>
      <c r="BF37" s="268"/>
      <c r="BG37" s="267"/>
      <c r="BH37" s="269"/>
      <c r="BI37" s="261">
        <v>352060</v>
      </c>
      <c r="BJ37" s="262"/>
      <c r="BK37" s="263"/>
      <c r="BL37" s="264" t="s">
        <v>766</v>
      </c>
      <c r="BM37" s="265"/>
      <c r="BN37" s="265"/>
      <c r="BO37" s="265"/>
      <c r="BP37" s="265"/>
      <c r="BQ37" s="265"/>
      <c r="BR37" s="265"/>
      <c r="BS37" s="265"/>
      <c r="BT37" s="265"/>
      <c r="BU37" s="265"/>
      <c r="BV37" s="289"/>
      <c r="BW37" s="266">
        <v>110</v>
      </c>
      <c r="BX37" s="267"/>
      <c r="BY37" s="267"/>
      <c r="BZ37" s="268"/>
      <c r="CA37" s="267"/>
      <c r="CB37" s="269"/>
      <c r="CC37" s="261">
        <v>352103</v>
      </c>
      <c r="CD37" s="262"/>
      <c r="CE37" s="263"/>
      <c r="CF37" s="264" t="s">
        <v>772</v>
      </c>
      <c r="CG37" s="265"/>
      <c r="CH37" s="265"/>
      <c r="CI37" s="265"/>
      <c r="CJ37" s="265"/>
      <c r="CK37" s="265"/>
      <c r="CL37" s="265"/>
      <c r="CM37" s="265"/>
      <c r="CN37" s="265"/>
      <c r="CO37" s="265"/>
      <c r="CP37" s="289"/>
      <c r="CQ37" s="266">
        <v>190</v>
      </c>
      <c r="CR37" s="267"/>
      <c r="CS37" s="267"/>
      <c r="CT37" s="268"/>
      <c r="CU37" s="267"/>
      <c r="CV37" s="269"/>
    </row>
    <row r="38" spans="1:100" ht="13.5" customHeight="1" thickBot="1" x14ac:dyDescent="0.25">
      <c r="A38" s="261">
        <v>351022</v>
      </c>
      <c r="B38" s="262"/>
      <c r="C38" s="263"/>
      <c r="D38" s="264" t="s">
        <v>773</v>
      </c>
      <c r="E38" s="265"/>
      <c r="F38" s="265"/>
      <c r="G38" s="265"/>
      <c r="H38" s="265"/>
      <c r="I38" s="265"/>
      <c r="J38" s="265"/>
      <c r="K38" s="265"/>
      <c r="L38" s="265"/>
      <c r="M38" s="265"/>
      <c r="N38" s="289"/>
      <c r="O38" s="266">
        <v>200</v>
      </c>
      <c r="P38" s="267"/>
      <c r="Q38" s="267"/>
      <c r="R38" s="268"/>
      <c r="S38" s="267"/>
      <c r="T38" s="269"/>
      <c r="U38" s="261">
        <v>351069</v>
      </c>
      <c r="V38" s="262"/>
      <c r="W38" s="263"/>
      <c r="X38" s="264" t="s">
        <v>774</v>
      </c>
      <c r="Y38" s="265"/>
      <c r="Z38" s="265"/>
      <c r="AA38" s="265"/>
      <c r="AB38" s="265"/>
      <c r="AC38" s="265"/>
      <c r="AD38" s="265"/>
      <c r="AE38" s="265"/>
      <c r="AF38" s="265"/>
      <c r="AG38" s="265"/>
      <c r="AH38" s="289"/>
      <c r="AI38" s="266">
        <v>410</v>
      </c>
      <c r="AJ38" s="267"/>
      <c r="AK38" s="267"/>
      <c r="AL38" s="268"/>
      <c r="AM38" s="267"/>
      <c r="AN38" s="269"/>
      <c r="AO38" s="261">
        <v>352022</v>
      </c>
      <c r="AP38" s="262"/>
      <c r="AQ38" s="263"/>
      <c r="AR38" s="264" t="s">
        <v>770</v>
      </c>
      <c r="AS38" s="265"/>
      <c r="AT38" s="265"/>
      <c r="AU38" s="265"/>
      <c r="AV38" s="265"/>
      <c r="AW38" s="265"/>
      <c r="AX38" s="265"/>
      <c r="AY38" s="265"/>
      <c r="AZ38" s="265"/>
      <c r="BA38" s="265"/>
      <c r="BB38" s="289"/>
      <c r="BC38" s="266">
        <v>200</v>
      </c>
      <c r="BD38" s="267"/>
      <c r="BE38" s="267"/>
      <c r="BF38" s="268"/>
      <c r="BG38" s="267"/>
      <c r="BH38" s="269"/>
      <c r="BI38" s="261">
        <v>352061</v>
      </c>
      <c r="BJ38" s="262"/>
      <c r="BK38" s="263"/>
      <c r="BL38" s="264" t="s">
        <v>771</v>
      </c>
      <c r="BM38" s="265"/>
      <c r="BN38" s="265"/>
      <c r="BO38" s="265"/>
      <c r="BP38" s="265"/>
      <c r="BQ38" s="265"/>
      <c r="BR38" s="265"/>
      <c r="BS38" s="265"/>
      <c r="BT38" s="265"/>
      <c r="BU38" s="265"/>
      <c r="BV38" s="289"/>
      <c r="BW38" s="266">
        <v>150</v>
      </c>
      <c r="BX38" s="267"/>
      <c r="BY38" s="267"/>
      <c r="BZ38" s="268"/>
      <c r="CA38" s="267"/>
      <c r="CB38" s="269"/>
      <c r="CC38" s="246" t="s">
        <v>777</v>
      </c>
      <c r="CD38" s="247"/>
      <c r="CE38" s="247"/>
      <c r="CF38" s="247"/>
      <c r="CG38" s="247"/>
      <c r="CH38" s="247"/>
      <c r="CI38" s="247"/>
      <c r="CJ38" s="247"/>
      <c r="CK38" s="247"/>
      <c r="CL38" s="247"/>
      <c r="CM38" s="247"/>
      <c r="CN38" s="247"/>
      <c r="CO38" s="247"/>
      <c r="CP38" s="288"/>
      <c r="CQ38" s="248">
        <f>SUM(CQ24:CQ37)</f>
        <v>5703</v>
      </c>
      <c r="CR38" s="249"/>
      <c r="CS38" s="250"/>
      <c r="CT38" s="549" t="str">
        <f>IF(COUNTA(CT24:CT37)=0,"",SUMIF(CT24:CT37,"●",CQ24:CQ37)+SUM(CT24:CT37))</f>
        <v/>
      </c>
      <c r="CU38" s="550"/>
      <c r="CV38" s="551"/>
    </row>
    <row r="39" spans="1:100" ht="13.5" customHeight="1" x14ac:dyDescent="0.2">
      <c r="A39" s="261">
        <v>351023</v>
      </c>
      <c r="B39" s="262"/>
      <c r="C39" s="263"/>
      <c r="D39" s="264" t="s">
        <v>778</v>
      </c>
      <c r="E39" s="265"/>
      <c r="F39" s="265"/>
      <c r="G39" s="265"/>
      <c r="H39" s="265"/>
      <c r="I39" s="265"/>
      <c r="J39" s="265"/>
      <c r="K39" s="265"/>
      <c r="L39" s="265"/>
      <c r="M39" s="265"/>
      <c r="N39" s="289"/>
      <c r="O39" s="266">
        <v>280</v>
      </c>
      <c r="P39" s="267"/>
      <c r="Q39" s="267"/>
      <c r="R39" s="268"/>
      <c r="S39" s="267"/>
      <c r="T39" s="269"/>
      <c r="U39" s="261">
        <v>351070</v>
      </c>
      <c r="V39" s="262"/>
      <c r="W39" s="263"/>
      <c r="X39" s="264" t="s">
        <v>779</v>
      </c>
      <c r="Y39" s="265"/>
      <c r="Z39" s="265"/>
      <c r="AA39" s="265"/>
      <c r="AB39" s="265"/>
      <c r="AC39" s="265"/>
      <c r="AD39" s="265"/>
      <c r="AE39" s="265"/>
      <c r="AF39" s="265"/>
      <c r="AG39" s="265"/>
      <c r="AH39" s="289"/>
      <c r="AI39" s="266">
        <v>615</v>
      </c>
      <c r="AJ39" s="267"/>
      <c r="AK39" s="267"/>
      <c r="AL39" s="268"/>
      <c r="AM39" s="267"/>
      <c r="AN39" s="269"/>
      <c r="AO39" s="261">
        <v>352023</v>
      </c>
      <c r="AP39" s="262"/>
      <c r="AQ39" s="263"/>
      <c r="AR39" s="264" t="s">
        <v>775</v>
      </c>
      <c r="AS39" s="265"/>
      <c r="AT39" s="265"/>
      <c r="AU39" s="265"/>
      <c r="AV39" s="265"/>
      <c r="AW39" s="265"/>
      <c r="AX39" s="265"/>
      <c r="AY39" s="265"/>
      <c r="AZ39" s="265"/>
      <c r="BA39" s="265"/>
      <c r="BB39" s="289"/>
      <c r="BC39" s="266">
        <v>200</v>
      </c>
      <c r="BD39" s="267"/>
      <c r="BE39" s="267"/>
      <c r="BF39" s="268"/>
      <c r="BG39" s="267"/>
      <c r="BH39" s="269"/>
      <c r="BI39" s="261">
        <v>352062</v>
      </c>
      <c r="BJ39" s="262"/>
      <c r="BK39" s="263"/>
      <c r="BL39" s="264" t="s">
        <v>776</v>
      </c>
      <c r="BM39" s="265"/>
      <c r="BN39" s="265"/>
      <c r="BO39" s="265"/>
      <c r="BP39" s="265"/>
      <c r="BQ39" s="265"/>
      <c r="BR39" s="265"/>
      <c r="BS39" s="265"/>
      <c r="BT39" s="265"/>
      <c r="BU39" s="265"/>
      <c r="BV39" s="289"/>
      <c r="BW39" s="266">
        <v>130</v>
      </c>
      <c r="BX39" s="267"/>
      <c r="BY39" s="267"/>
      <c r="BZ39" s="268"/>
      <c r="CA39" s="267"/>
      <c r="CB39" s="269"/>
      <c r="CC39" s="547" t="s">
        <v>334</v>
      </c>
      <c r="CD39" s="547"/>
      <c r="CE39" s="547"/>
      <c r="CF39" s="547"/>
      <c r="CG39" s="547"/>
      <c r="CH39" s="547"/>
      <c r="CI39" s="547"/>
      <c r="CJ39" s="331">
        <f>BC23+BC32+BC47+BC58+BW18+BW23+BW31+BW36+BW44+BW56+CQ23+CQ38</f>
        <v>38385</v>
      </c>
      <c r="CK39" s="379"/>
      <c r="CL39" s="379"/>
      <c r="CM39" s="379"/>
      <c r="CN39" s="379"/>
      <c r="CO39" s="379"/>
      <c r="CP39" s="380"/>
      <c r="CQ39" s="381"/>
      <c r="CR39" s="382"/>
      <c r="CS39" s="382"/>
      <c r="CT39" s="382"/>
      <c r="CU39" s="382"/>
      <c r="CV39" s="383"/>
    </row>
    <row r="40" spans="1:100" ht="13.5" customHeight="1" x14ac:dyDescent="0.2">
      <c r="A40" s="261">
        <v>351024</v>
      </c>
      <c r="B40" s="262"/>
      <c r="C40" s="263"/>
      <c r="D40" s="264" t="s">
        <v>782</v>
      </c>
      <c r="E40" s="265"/>
      <c r="F40" s="265"/>
      <c r="G40" s="265"/>
      <c r="H40" s="265"/>
      <c r="I40" s="265"/>
      <c r="J40" s="265"/>
      <c r="K40" s="265"/>
      <c r="L40" s="265"/>
      <c r="M40" s="265"/>
      <c r="N40" s="289"/>
      <c r="O40" s="266">
        <v>56</v>
      </c>
      <c r="P40" s="267"/>
      <c r="Q40" s="267"/>
      <c r="R40" s="268"/>
      <c r="S40" s="267"/>
      <c r="T40" s="269"/>
      <c r="U40" s="261">
        <v>351071</v>
      </c>
      <c r="V40" s="262"/>
      <c r="W40" s="263"/>
      <c r="X40" s="264" t="s">
        <v>783</v>
      </c>
      <c r="Y40" s="265"/>
      <c r="Z40" s="265"/>
      <c r="AA40" s="265"/>
      <c r="AB40" s="265"/>
      <c r="AC40" s="265"/>
      <c r="AD40" s="265"/>
      <c r="AE40" s="265"/>
      <c r="AF40" s="265"/>
      <c r="AG40" s="265"/>
      <c r="AH40" s="289"/>
      <c r="AI40" s="266">
        <v>100</v>
      </c>
      <c r="AJ40" s="267"/>
      <c r="AK40" s="267"/>
      <c r="AL40" s="268"/>
      <c r="AM40" s="267"/>
      <c r="AN40" s="269"/>
      <c r="AO40" s="261">
        <v>352024</v>
      </c>
      <c r="AP40" s="262"/>
      <c r="AQ40" s="263"/>
      <c r="AR40" s="264" t="s">
        <v>780</v>
      </c>
      <c r="AS40" s="265"/>
      <c r="AT40" s="265"/>
      <c r="AU40" s="265"/>
      <c r="AV40" s="265"/>
      <c r="AW40" s="265"/>
      <c r="AX40" s="265"/>
      <c r="AY40" s="265"/>
      <c r="AZ40" s="265"/>
      <c r="BA40" s="265"/>
      <c r="BB40" s="289"/>
      <c r="BC40" s="266">
        <v>130</v>
      </c>
      <c r="BD40" s="267"/>
      <c r="BE40" s="267"/>
      <c r="BF40" s="268"/>
      <c r="BG40" s="267"/>
      <c r="BH40" s="269"/>
      <c r="BI40" s="261">
        <v>352063</v>
      </c>
      <c r="BJ40" s="262"/>
      <c r="BK40" s="263"/>
      <c r="BL40" s="264" t="s">
        <v>781</v>
      </c>
      <c r="BM40" s="265"/>
      <c r="BN40" s="265"/>
      <c r="BO40" s="265"/>
      <c r="BP40" s="265"/>
      <c r="BQ40" s="265"/>
      <c r="BR40" s="265"/>
      <c r="BS40" s="265"/>
      <c r="BT40" s="265"/>
      <c r="BU40" s="265"/>
      <c r="BV40" s="289"/>
      <c r="BW40" s="266">
        <v>50</v>
      </c>
      <c r="BX40" s="267"/>
      <c r="BY40" s="267"/>
      <c r="BZ40" s="268"/>
      <c r="CA40" s="267"/>
      <c r="CB40" s="269"/>
      <c r="CC40" s="547"/>
      <c r="CD40" s="547"/>
      <c r="CE40" s="547"/>
      <c r="CF40" s="547"/>
      <c r="CG40" s="547"/>
      <c r="CH40" s="547"/>
      <c r="CI40" s="547"/>
      <c r="CJ40" s="381"/>
      <c r="CK40" s="382"/>
      <c r="CL40" s="382"/>
      <c r="CM40" s="382"/>
      <c r="CN40" s="382"/>
      <c r="CO40" s="382"/>
      <c r="CP40" s="383"/>
      <c r="CQ40" s="381"/>
      <c r="CR40" s="382"/>
      <c r="CS40" s="382"/>
      <c r="CT40" s="382"/>
      <c r="CU40" s="382"/>
      <c r="CV40" s="383"/>
    </row>
    <row r="41" spans="1:100" ht="13.5" customHeight="1" thickBot="1" x14ac:dyDescent="0.25">
      <c r="A41" s="261">
        <v>351025</v>
      </c>
      <c r="B41" s="262"/>
      <c r="C41" s="263"/>
      <c r="D41" s="264" t="s">
        <v>786</v>
      </c>
      <c r="E41" s="265"/>
      <c r="F41" s="265"/>
      <c r="G41" s="265"/>
      <c r="H41" s="265"/>
      <c r="I41" s="265"/>
      <c r="J41" s="265"/>
      <c r="K41" s="265"/>
      <c r="L41" s="265"/>
      <c r="M41" s="265"/>
      <c r="N41" s="289"/>
      <c r="O41" s="266">
        <v>350</v>
      </c>
      <c r="P41" s="267"/>
      <c r="Q41" s="267"/>
      <c r="R41" s="268"/>
      <c r="S41" s="267"/>
      <c r="T41" s="269"/>
      <c r="U41" s="261">
        <v>351072</v>
      </c>
      <c r="V41" s="262"/>
      <c r="W41" s="263"/>
      <c r="X41" s="264" t="s">
        <v>787</v>
      </c>
      <c r="Y41" s="265"/>
      <c r="Z41" s="265"/>
      <c r="AA41" s="265"/>
      <c r="AB41" s="265"/>
      <c r="AC41" s="265"/>
      <c r="AD41" s="265"/>
      <c r="AE41" s="265"/>
      <c r="AF41" s="265"/>
      <c r="AG41" s="265"/>
      <c r="AH41" s="289"/>
      <c r="AI41" s="266">
        <v>40</v>
      </c>
      <c r="AJ41" s="267"/>
      <c r="AK41" s="267"/>
      <c r="AL41" s="268"/>
      <c r="AM41" s="267"/>
      <c r="AN41" s="269"/>
      <c r="AO41" s="261">
        <v>352025</v>
      </c>
      <c r="AP41" s="262"/>
      <c r="AQ41" s="263"/>
      <c r="AR41" s="264" t="s">
        <v>784</v>
      </c>
      <c r="AS41" s="265"/>
      <c r="AT41" s="265"/>
      <c r="AU41" s="265"/>
      <c r="AV41" s="265"/>
      <c r="AW41" s="265"/>
      <c r="AX41" s="265"/>
      <c r="AY41" s="265"/>
      <c r="AZ41" s="265"/>
      <c r="BA41" s="265"/>
      <c r="BB41" s="289"/>
      <c r="BC41" s="266">
        <v>50</v>
      </c>
      <c r="BD41" s="267"/>
      <c r="BE41" s="267"/>
      <c r="BF41" s="268"/>
      <c r="BG41" s="267"/>
      <c r="BH41" s="269"/>
      <c r="BI41" s="261">
        <v>352064</v>
      </c>
      <c r="BJ41" s="262"/>
      <c r="BK41" s="263"/>
      <c r="BL41" s="264" t="s">
        <v>785</v>
      </c>
      <c r="BM41" s="265"/>
      <c r="BN41" s="265"/>
      <c r="BO41" s="265"/>
      <c r="BP41" s="265"/>
      <c r="BQ41" s="265"/>
      <c r="BR41" s="265"/>
      <c r="BS41" s="265"/>
      <c r="BT41" s="265"/>
      <c r="BU41" s="265"/>
      <c r="BV41" s="289"/>
      <c r="BW41" s="266">
        <v>242</v>
      </c>
      <c r="BX41" s="267"/>
      <c r="BY41" s="267"/>
      <c r="BZ41" s="268"/>
      <c r="CA41" s="267"/>
      <c r="CB41" s="269"/>
      <c r="CC41" s="548"/>
      <c r="CD41" s="548"/>
      <c r="CE41" s="548"/>
      <c r="CF41" s="548"/>
      <c r="CG41" s="548"/>
      <c r="CH41" s="548"/>
      <c r="CI41" s="548"/>
      <c r="CJ41" s="384"/>
      <c r="CK41" s="385"/>
      <c r="CL41" s="385"/>
      <c r="CM41" s="385"/>
      <c r="CN41" s="385"/>
      <c r="CO41" s="385"/>
      <c r="CP41" s="386"/>
      <c r="CQ41" s="384"/>
      <c r="CR41" s="385"/>
      <c r="CS41" s="385"/>
      <c r="CT41" s="385"/>
      <c r="CU41" s="385"/>
      <c r="CV41" s="386"/>
    </row>
    <row r="42" spans="1:100" ht="13.5" customHeight="1" x14ac:dyDescent="0.2">
      <c r="A42" s="261">
        <v>351026</v>
      </c>
      <c r="B42" s="262"/>
      <c r="C42" s="263"/>
      <c r="D42" s="264" t="s">
        <v>790</v>
      </c>
      <c r="E42" s="265"/>
      <c r="F42" s="265"/>
      <c r="G42" s="265"/>
      <c r="H42" s="265"/>
      <c r="I42" s="265"/>
      <c r="J42" s="265"/>
      <c r="K42" s="265"/>
      <c r="L42" s="265"/>
      <c r="M42" s="265"/>
      <c r="N42" s="289"/>
      <c r="O42" s="266">
        <v>200</v>
      </c>
      <c r="P42" s="267"/>
      <c r="Q42" s="267"/>
      <c r="R42" s="268"/>
      <c r="S42" s="267"/>
      <c r="T42" s="269"/>
      <c r="U42" s="261">
        <v>351073</v>
      </c>
      <c r="V42" s="262"/>
      <c r="W42" s="263"/>
      <c r="X42" s="264" t="s">
        <v>791</v>
      </c>
      <c r="Y42" s="265"/>
      <c r="Z42" s="265"/>
      <c r="AA42" s="265"/>
      <c r="AB42" s="265"/>
      <c r="AC42" s="265"/>
      <c r="AD42" s="265"/>
      <c r="AE42" s="265"/>
      <c r="AF42" s="265"/>
      <c r="AG42" s="265"/>
      <c r="AH42" s="289"/>
      <c r="AI42" s="266">
        <v>700</v>
      </c>
      <c r="AJ42" s="267"/>
      <c r="AK42" s="267"/>
      <c r="AL42" s="268"/>
      <c r="AM42" s="267"/>
      <c r="AN42" s="269"/>
      <c r="AO42" s="261">
        <v>352026</v>
      </c>
      <c r="AP42" s="262"/>
      <c r="AQ42" s="263"/>
      <c r="AR42" s="264" t="s">
        <v>788</v>
      </c>
      <c r="AS42" s="265"/>
      <c r="AT42" s="265"/>
      <c r="AU42" s="265"/>
      <c r="AV42" s="265"/>
      <c r="AW42" s="265"/>
      <c r="AX42" s="265"/>
      <c r="AY42" s="265"/>
      <c r="AZ42" s="265"/>
      <c r="BA42" s="265"/>
      <c r="BB42" s="289"/>
      <c r="BC42" s="266">
        <v>250</v>
      </c>
      <c r="BD42" s="267"/>
      <c r="BE42" s="267"/>
      <c r="BF42" s="268"/>
      <c r="BG42" s="267"/>
      <c r="BH42" s="269"/>
      <c r="BI42" s="261">
        <v>352065</v>
      </c>
      <c r="BJ42" s="262"/>
      <c r="BK42" s="263"/>
      <c r="BL42" s="264" t="s">
        <v>789</v>
      </c>
      <c r="BM42" s="265"/>
      <c r="BN42" s="265"/>
      <c r="BO42" s="265"/>
      <c r="BP42" s="265"/>
      <c r="BQ42" s="265"/>
      <c r="BR42" s="265"/>
      <c r="BS42" s="265"/>
      <c r="BT42" s="265"/>
      <c r="BU42" s="265"/>
      <c r="BV42" s="289"/>
      <c r="BW42" s="266">
        <v>320</v>
      </c>
      <c r="BX42" s="267"/>
      <c r="BY42" s="267"/>
      <c r="BZ42" s="268"/>
      <c r="CA42" s="267"/>
      <c r="CB42" s="269"/>
      <c r="CC42" s="53"/>
      <c r="CD42" s="53"/>
      <c r="CE42" s="53"/>
      <c r="CF42" s="53"/>
      <c r="CG42" s="53"/>
      <c r="CH42" s="53"/>
      <c r="CI42" s="53"/>
      <c r="CJ42" s="53"/>
      <c r="CK42" s="53"/>
      <c r="CL42" s="53"/>
      <c r="CM42" s="53"/>
      <c r="CN42" s="53"/>
      <c r="CO42" s="53"/>
      <c r="CP42" s="53"/>
      <c r="CQ42" s="53"/>
      <c r="CR42" s="53"/>
      <c r="CS42" s="53"/>
      <c r="CT42" s="53"/>
      <c r="CU42" s="53"/>
      <c r="CV42" s="53"/>
    </row>
    <row r="43" spans="1:100" ht="13.5" customHeight="1" x14ac:dyDescent="0.2">
      <c r="A43" s="261">
        <v>351027</v>
      </c>
      <c r="B43" s="262"/>
      <c r="C43" s="263"/>
      <c r="D43" s="264" t="s">
        <v>794</v>
      </c>
      <c r="E43" s="265"/>
      <c r="F43" s="265"/>
      <c r="G43" s="265"/>
      <c r="H43" s="265"/>
      <c r="I43" s="265"/>
      <c r="J43" s="265"/>
      <c r="K43" s="265"/>
      <c r="L43" s="265"/>
      <c r="M43" s="265"/>
      <c r="N43" s="289"/>
      <c r="O43" s="266">
        <v>50</v>
      </c>
      <c r="P43" s="267"/>
      <c r="Q43" s="267"/>
      <c r="R43" s="268"/>
      <c r="S43" s="267"/>
      <c r="T43" s="269"/>
      <c r="U43" s="261">
        <v>351084</v>
      </c>
      <c r="V43" s="262"/>
      <c r="W43" s="263"/>
      <c r="X43" s="264" t="s">
        <v>795</v>
      </c>
      <c r="Y43" s="265"/>
      <c r="Z43" s="265"/>
      <c r="AA43" s="265"/>
      <c r="AB43" s="265"/>
      <c r="AC43" s="265"/>
      <c r="AD43" s="265"/>
      <c r="AE43" s="265"/>
      <c r="AF43" s="265"/>
      <c r="AG43" s="265"/>
      <c r="AH43" s="289"/>
      <c r="AI43" s="266">
        <v>290</v>
      </c>
      <c r="AJ43" s="267"/>
      <c r="AK43" s="267"/>
      <c r="AL43" s="268"/>
      <c r="AM43" s="267"/>
      <c r="AN43" s="269"/>
      <c r="AO43" s="261">
        <v>352027</v>
      </c>
      <c r="AP43" s="262"/>
      <c r="AQ43" s="263"/>
      <c r="AR43" s="264" t="s">
        <v>792</v>
      </c>
      <c r="AS43" s="265"/>
      <c r="AT43" s="265"/>
      <c r="AU43" s="265"/>
      <c r="AV43" s="265"/>
      <c r="AW43" s="265"/>
      <c r="AX43" s="265"/>
      <c r="AY43" s="265"/>
      <c r="AZ43" s="265"/>
      <c r="BA43" s="265"/>
      <c r="BB43" s="289"/>
      <c r="BC43" s="266">
        <v>380</v>
      </c>
      <c r="BD43" s="267"/>
      <c r="BE43" s="267"/>
      <c r="BF43" s="268"/>
      <c r="BG43" s="267"/>
      <c r="BH43" s="269"/>
      <c r="BI43" s="261">
        <v>352066</v>
      </c>
      <c r="BJ43" s="262"/>
      <c r="BK43" s="263"/>
      <c r="BL43" s="264" t="s">
        <v>793</v>
      </c>
      <c r="BM43" s="265"/>
      <c r="BN43" s="265"/>
      <c r="BO43" s="265"/>
      <c r="BP43" s="265"/>
      <c r="BQ43" s="265"/>
      <c r="BR43" s="265"/>
      <c r="BS43" s="265"/>
      <c r="BT43" s="265"/>
      <c r="BU43" s="265"/>
      <c r="BV43" s="289"/>
      <c r="BW43" s="266">
        <v>266</v>
      </c>
      <c r="BX43" s="267"/>
      <c r="BY43" s="267"/>
      <c r="BZ43" s="268"/>
      <c r="CA43" s="267"/>
      <c r="CB43" s="269"/>
      <c r="CC43" s="53"/>
      <c r="CD43" s="53"/>
      <c r="CE43" s="53"/>
      <c r="CF43" s="53"/>
      <c r="CG43" s="53"/>
      <c r="CH43" s="53"/>
      <c r="CI43" s="53"/>
      <c r="CJ43" s="53"/>
      <c r="CK43" s="53"/>
      <c r="CL43" s="53"/>
      <c r="CM43" s="53"/>
      <c r="CN43" s="53"/>
      <c r="CO43" s="53"/>
      <c r="CP43" s="53"/>
      <c r="CQ43" s="53"/>
      <c r="CR43" s="53"/>
      <c r="CS43" s="53"/>
      <c r="CT43" s="53"/>
      <c r="CU43" s="53"/>
      <c r="CV43" s="53"/>
    </row>
    <row r="44" spans="1:100" ht="13.5" customHeight="1" x14ac:dyDescent="0.2">
      <c r="A44" s="261">
        <v>351028</v>
      </c>
      <c r="B44" s="262"/>
      <c r="C44" s="263"/>
      <c r="D44" s="264" t="s">
        <v>798</v>
      </c>
      <c r="E44" s="265"/>
      <c r="F44" s="265"/>
      <c r="G44" s="265"/>
      <c r="H44" s="265"/>
      <c r="I44" s="265"/>
      <c r="J44" s="265"/>
      <c r="K44" s="265"/>
      <c r="L44" s="265"/>
      <c r="M44" s="265"/>
      <c r="N44" s="289"/>
      <c r="O44" s="266">
        <v>370</v>
      </c>
      <c r="P44" s="267"/>
      <c r="Q44" s="267"/>
      <c r="R44" s="268"/>
      <c r="S44" s="267"/>
      <c r="T44" s="269"/>
      <c r="U44" s="261">
        <v>351074</v>
      </c>
      <c r="V44" s="262"/>
      <c r="W44" s="263"/>
      <c r="X44" s="264" t="s">
        <v>799</v>
      </c>
      <c r="Y44" s="265"/>
      <c r="Z44" s="265"/>
      <c r="AA44" s="265"/>
      <c r="AB44" s="265"/>
      <c r="AC44" s="265"/>
      <c r="AD44" s="265"/>
      <c r="AE44" s="265"/>
      <c r="AF44" s="265"/>
      <c r="AG44" s="265"/>
      <c r="AH44" s="289"/>
      <c r="AI44" s="266">
        <v>480</v>
      </c>
      <c r="AJ44" s="267"/>
      <c r="AK44" s="267"/>
      <c r="AL44" s="268"/>
      <c r="AM44" s="267"/>
      <c r="AN44" s="269"/>
      <c r="AO44" s="261">
        <v>352028</v>
      </c>
      <c r="AP44" s="262"/>
      <c r="AQ44" s="263"/>
      <c r="AR44" s="264" t="s">
        <v>796</v>
      </c>
      <c r="AS44" s="265"/>
      <c r="AT44" s="265"/>
      <c r="AU44" s="265"/>
      <c r="AV44" s="265"/>
      <c r="AW44" s="265"/>
      <c r="AX44" s="265"/>
      <c r="AY44" s="265"/>
      <c r="AZ44" s="265"/>
      <c r="BA44" s="265"/>
      <c r="BB44" s="289"/>
      <c r="BC44" s="266">
        <v>175</v>
      </c>
      <c r="BD44" s="267"/>
      <c r="BE44" s="267"/>
      <c r="BF44" s="268"/>
      <c r="BG44" s="267"/>
      <c r="BH44" s="269"/>
      <c r="BI44" s="341" t="s">
        <v>797</v>
      </c>
      <c r="BJ44" s="342"/>
      <c r="BK44" s="342"/>
      <c r="BL44" s="342"/>
      <c r="BM44" s="342"/>
      <c r="BN44" s="342"/>
      <c r="BO44" s="342"/>
      <c r="BP44" s="342"/>
      <c r="BQ44" s="342"/>
      <c r="BR44" s="342"/>
      <c r="BS44" s="342"/>
      <c r="BT44" s="342"/>
      <c r="BU44" s="342"/>
      <c r="BV44" s="343"/>
      <c r="BW44" s="344">
        <f>SUM(BW37:BW43)</f>
        <v>1268</v>
      </c>
      <c r="BX44" s="345"/>
      <c r="BY44" s="346"/>
      <c r="BZ44" s="347" t="str">
        <f>IF(COUNTA(BZ37:BZ43)=0,"",SUMIF(BZ37:BZ43,"●",BW37:BW43)+SUM(BZ37:BZ43))</f>
        <v/>
      </c>
      <c r="CA44" s="345"/>
      <c r="CB44" s="346"/>
      <c r="CC44" s="53"/>
      <c r="CD44" s="53"/>
      <c r="CE44" s="53"/>
      <c r="CF44" s="53"/>
      <c r="CG44" s="53"/>
      <c r="CH44" s="53"/>
      <c r="CI44" s="53"/>
      <c r="CJ44" s="53"/>
      <c r="CK44" s="53"/>
      <c r="CL44" s="53"/>
      <c r="CM44" s="53"/>
      <c r="CN44" s="53"/>
      <c r="CO44" s="53"/>
      <c r="CP44" s="53"/>
      <c r="CQ44" s="53"/>
      <c r="CR44" s="53"/>
      <c r="CS44" s="53"/>
      <c r="CT44" s="53"/>
      <c r="CU44" s="53"/>
      <c r="CV44" s="53"/>
    </row>
    <row r="45" spans="1:100" ht="13.5" customHeight="1" x14ac:dyDescent="0.2">
      <c r="A45" s="261">
        <v>351029</v>
      </c>
      <c r="B45" s="262"/>
      <c r="C45" s="263"/>
      <c r="D45" s="264" t="s">
        <v>802</v>
      </c>
      <c r="E45" s="265"/>
      <c r="F45" s="265"/>
      <c r="G45" s="265"/>
      <c r="H45" s="265"/>
      <c r="I45" s="265"/>
      <c r="J45" s="265"/>
      <c r="K45" s="265"/>
      <c r="L45" s="265"/>
      <c r="M45" s="265"/>
      <c r="N45" s="289"/>
      <c r="O45" s="266">
        <v>100</v>
      </c>
      <c r="P45" s="267"/>
      <c r="Q45" s="267"/>
      <c r="R45" s="268"/>
      <c r="S45" s="267"/>
      <c r="T45" s="269"/>
      <c r="U45" s="261">
        <v>351075</v>
      </c>
      <c r="V45" s="262"/>
      <c r="W45" s="263"/>
      <c r="X45" s="264" t="s">
        <v>803</v>
      </c>
      <c r="Y45" s="265"/>
      <c r="Z45" s="265"/>
      <c r="AA45" s="265"/>
      <c r="AB45" s="265"/>
      <c r="AC45" s="265"/>
      <c r="AD45" s="265"/>
      <c r="AE45" s="265"/>
      <c r="AF45" s="265"/>
      <c r="AG45" s="265"/>
      <c r="AH45" s="289"/>
      <c r="AI45" s="266">
        <v>400</v>
      </c>
      <c r="AJ45" s="267"/>
      <c r="AK45" s="267"/>
      <c r="AL45" s="268"/>
      <c r="AM45" s="267"/>
      <c r="AN45" s="269"/>
      <c r="AO45" s="261">
        <v>352029</v>
      </c>
      <c r="AP45" s="262"/>
      <c r="AQ45" s="263"/>
      <c r="AR45" s="264" t="s">
        <v>800</v>
      </c>
      <c r="AS45" s="265"/>
      <c r="AT45" s="265"/>
      <c r="AU45" s="265"/>
      <c r="AV45" s="265"/>
      <c r="AW45" s="265"/>
      <c r="AX45" s="265"/>
      <c r="AY45" s="265"/>
      <c r="AZ45" s="265"/>
      <c r="BA45" s="265"/>
      <c r="BB45" s="289"/>
      <c r="BC45" s="266">
        <v>170</v>
      </c>
      <c r="BD45" s="267"/>
      <c r="BE45" s="267"/>
      <c r="BF45" s="268"/>
      <c r="BG45" s="267"/>
      <c r="BH45" s="269"/>
      <c r="BI45" s="261">
        <v>352067</v>
      </c>
      <c r="BJ45" s="262"/>
      <c r="BK45" s="263"/>
      <c r="BL45" s="264" t="s">
        <v>801</v>
      </c>
      <c r="BM45" s="265"/>
      <c r="BN45" s="265"/>
      <c r="BO45" s="265"/>
      <c r="BP45" s="265"/>
      <c r="BQ45" s="265"/>
      <c r="BR45" s="265"/>
      <c r="BS45" s="265"/>
      <c r="BT45" s="265"/>
      <c r="BU45" s="265"/>
      <c r="BV45" s="289"/>
      <c r="BW45" s="266">
        <v>605</v>
      </c>
      <c r="BX45" s="267"/>
      <c r="BY45" s="267"/>
      <c r="BZ45" s="268"/>
      <c r="CA45" s="267"/>
      <c r="CB45" s="269"/>
      <c r="CC45" s="53"/>
      <c r="CD45" s="53"/>
      <c r="CE45" s="53"/>
      <c r="CF45" s="53"/>
      <c r="CG45" s="53"/>
      <c r="CH45" s="53"/>
      <c r="CI45" s="53"/>
      <c r="CJ45" s="53"/>
      <c r="CK45" s="53"/>
      <c r="CL45" s="53"/>
      <c r="CM45" s="53"/>
      <c r="CN45" s="53"/>
      <c r="CO45" s="53"/>
      <c r="CP45" s="53"/>
      <c r="CQ45" s="53"/>
      <c r="CR45" s="53"/>
      <c r="CS45" s="53"/>
      <c r="CT45" s="53"/>
      <c r="CU45" s="53"/>
      <c r="CV45" s="53"/>
    </row>
    <row r="46" spans="1:100" ht="13.5" customHeight="1" x14ac:dyDescent="0.2">
      <c r="A46" s="261">
        <v>351030</v>
      </c>
      <c r="B46" s="262"/>
      <c r="C46" s="263"/>
      <c r="D46" s="264" t="s">
        <v>806</v>
      </c>
      <c r="E46" s="265"/>
      <c r="F46" s="265"/>
      <c r="G46" s="265"/>
      <c r="H46" s="265"/>
      <c r="I46" s="265"/>
      <c r="J46" s="265"/>
      <c r="K46" s="265"/>
      <c r="L46" s="265"/>
      <c r="M46" s="265"/>
      <c r="N46" s="289"/>
      <c r="O46" s="266">
        <v>220</v>
      </c>
      <c r="P46" s="267"/>
      <c r="Q46" s="267"/>
      <c r="R46" s="268"/>
      <c r="S46" s="267"/>
      <c r="T46" s="269"/>
      <c r="U46" s="261">
        <v>351076</v>
      </c>
      <c r="V46" s="262"/>
      <c r="W46" s="263"/>
      <c r="X46" s="264" t="s">
        <v>807</v>
      </c>
      <c r="Y46" s="265"/>
      <c r="Z46" s="265"/>
      <c r="AA46" s="265"/>
      <c r="AB46" s="265"/>
      <c r="AC46" s="265"/>
      <c r="AD46" s="265"/>
      <c r="AE46" s="265"/>
      <c r="AF46" s="265"/>
      <c r="AG46" s="265"/>
      <c r="AH46" s="289"/>
      <c r="AI46" s="266">
        <v>206</v>
      </c>
      <c r="AJ46" s="267"/>
      <c r="AK46" s="267"/>
      <c r="AL46" s="268"/>
      <c r="AM46" s="267"/>
      <c r="AN46" s="269"/>
      <c r="AO46" s="261">
        <v>352030</v>
      </c>
      <c r="AP46" s="262"/>
      <c r="AQ46" s="263"/>
      <c r="AR46" s="264" t="s">
        <v>804</v>
      </c>
      <c r="AS46" s="265"/>
      <c r="AT46" s="265"/>
      <c r="AU46" s="265"/>
      <c r="AV46" s="265"/>
      <c r="AW46" s="265"/>
      <c r="AX46" s="265"/>
      <c r="AY46" s="265"/>
      <c r="AZ46" s="265"/>
      <c r="BA46" s="265"/>
      <c r="BB46" s="289"/>
      <c r="BC46" s="266">
        <v>210</v>
      </c>
      <c r="BD46" s="267"/>
      <c r="BE46" s="267"/>
      <c r="BF46" s="268"/>
      <c r="BG46" s="267"/>
      <c r="BH46" s="269"/>
      <c r="BI46" s="261">
        <v>352068</v>
      </c>
      <c r="BJ46" s="262"/>
      <c r="BK46" s="263"/>
      <c r="BL46" s="264" t="s">
        <v>805</v>
      </c>
      <c r="BM46" s="265"/>
      <c r="BN46" s="265"/>
      <c r="BO46" s="265"/>
      <c r="BP46" s="265"/>
      <c r="BQ46" s="265"/>
      <c r="BR46" s="265"/>
      <c r="BS46" s="265"/>
      <c r="BT46" s="265"/>
      <c r="BU46" s="265"/>
      <c r="BV46" s="289"/>
      <c r="BW46" s="266">
        <v>30</v>
      </c>
      <c r="BX46" s="267"/>
      <c r="BY46" s="267"/>
      <c r="BZ46" s="268"/>
      <c r="CA46" s="267"/>
      <c r="CB46" s="269"/>
      <c r="CC46" s="71"/>
      <c r="CD46" s="71"/>
      <c r="CE46" s="71"/>
      <c r="CF46" s="71"/>
      <c r="CG46" s="71"/>
      <c r="CH46" s="71"/>
      <c r="CI46" s="71"/>
      <c r="CJ46" s="71"/>
      <c r="CK46" s="71"/>
      <c r="CL46" s="71"/>
      <c r="CM46" s="71"/>
      <c r="CN46" s="71"/>
      <c r="CO46" s="71"/>
      <c r="CP46" s="71"/>
      <c r="CQ46" s="71"/>
      <c r="CR46" s="71"/>
      <c r="CS46" s="71"/>
      <c r="CT46" s="71"/>
      <c r="CU46" s="71"/>
      <c r="CV46" s="71"/>
    </row>
    <row r="47" spans="1:100" ht="13.5" customHeight="1" x14ac:dyDescent="0.2">
      <c r="A47" s="341" t="s">
        <v>810</v>
      </c>
      <c r="B47" s="342"/>
      <c r="C47" s="342"/>
      <c r="D47" s="342"/>
      <c r="E47" s="342"/>
      <c r="F47" s="342"/>
      <c r="G47" s="342"/>
      <c r="H47" s="342"/>
      <c r="I47" s="342"/>
      <c r="J47" s="342"/>
      <c r="K47" s="342"/>
      <c r="L47" s="342"/>
      <c r="M47" s="342"/>
      <c r="N47" s="343"/>
      <c r="O47" s="344">
        <f>SUM(O37:O46)</f>
        <v>2096</v>
      </c>
      <c r="P47" s="345"/>
      <c r="Q47" s="346"/>
      <c r="R47" s="347" t="str">
        <f>IF(COUNTA(R37:R46)=0,"",SUMIF(R37:R46,"●",O37:O46)+SUM(R37:R46))</f>
        <v/>
      </c>
      <c r="S47" s="345"/>
      <c r="T47" s="346"/>
      <c r="U47" s="261">
        <v>351077</v>
      </c>
      <c r="V47" s="262"/>
      <c r="W47" s="263"/>
      <c r="X47" s="264" t="s">
        <v>811</v>
      </c>
      <c r="Y47" s="265"/>
      <c r="Z47" s="265"/>
      <c r="AA47" s="265"/>
      <c r="AB47" s="265"/>
      <c r="AC47" s="265"/>
      <c r="AD47" s="265"/>
      <c r="AE47" s="265"/>
      <c r="AF47" s="265"/>
      <c r="AG47" s="265"/>
      <c r="AH47" s="289"/>
      <c r="AI47" s="266">
        <v>380</v>
      </c>
      <c r="AJ47" s="267"/>
      <c r="AK47" s="267"/>
      <c r="AL47" s="268"/>
      <c r="AM47" s="267"/>
      <c r="AN47" s="269"/>
      <c r="AO47" s="341" t="s">
        <v>808</v>
      </c>
      <c r="AP47" s="342"/>
      <c r="AQ47" s="342"/>
      <c r="AR47" s="342"/>
      <c r="AS47" s="342"/>
      <c r="AT47" s="342"/>
      <c r="AU47" s="342"/>
      <c r="AV47" s="342"/>
      <c r="AW47" s="342"/>
      <c r="AX47" s="342"/>
      <c r="AY47" s="342"/>
      <c r="AZ47" s="342"/>
      <c r="BA47" s="342"/>
      <c r="BB47" s="343"/>
      <c r="BC47" s="344">
        <f>SUM(BC33:BC46)</f>
        <v>2335</v>
      </c>
      <c r="BD47" s="345"/>
      <c r="BE47" s="346"/>
      <c r="BF47" s="347" t="str">
        <f>IF(COUNTA(BF33:BF46)=0,"",SUMIF(BF33:BF46,"●",BC33:BC46)+SUM(BF33:BF46))</f>
        <v/>
      </c>
      <c r="BG47" s="345"/>
      <c r="BH47" s="346"/>
      <c r="BI47" s="261">
        <v>352069</v>
      </c>
      <c r="BJ47" s="262"/>
      <c r="BK47" s="263"/>
      <c r="BL47" s="264" t="s">
        <v>809</v>
      </c>
      <c r="BM47" s="265"/>
      <c r="BN47" s="265"/>
      <c r="BO47" s="265"/>
      <c r="BP47" s="265"/>
      <c r="BQ47" s="265"/>
      <c r="BR47" s="265"/>
      <c r="BS47" s="265"/>
      <c r="BT47" s="265"/>
      <c r="BU47" s="265"/>
      <c r="BV47" s="289"/>
      <c r="BW47" s="266">
        <v>280</v>
      </c>
      <c r="BX47" s="267"/>
      <c r="BY47" s="267"/>
      <c r="BZ47" s="268"/>
      <c r="CA47" s="267"/>
      <c r="CB47" s="269"/>
      <c r="CC47" s="71"/>
      <c r="CD47" s="71"/>
      <c r="CE47" s="71"/>
      <c r="CF47" s="71"/>
      <c r="CG47" s="71"/>
      <c r="CH47" s="71"/>
      <c r="CI47" s="71"/>
      <c r="CJ47" s="71"/>
      <c r="CK47" s="71"/>
      <c r="CL47" s="71"/>
      <c r="CM47" s="71"/>
      <c r="CN47" s="71"/>
      <c r="CO47" s="71"/>
      <c r="CP47" s="71"/>
      <c r="CQ47" s="71"/>
      <c r="CR47" s="71"/>
      <c r="CS47" s="71"/>
      <c r="CT47" s="71"/>
      <c r="CU47" s="71"/>
      <c r="CV47" s="71"/>
    </row>
    <row r="48" spans="1:100" ht="13.5" customHeight="1" x14ac:dyDescent="0.2">
      <c r="A48" s="261">
        <v>351032</v>
      </c>
      <c r="B48" s="262"/>
      <c r="C48" s="263"/>
      <c r="D48" s="264" t="s">
        <v>814</v>
      </c>
      <c r="E48" s="265"/>
      <c r="F48" s="265"/>
      <c r="G48" s="265"/>
      <c r="H48" s="265"/>
      <c r="I48" s="265"/>
      <c r="J48" s="265"/>
      <c r="K48" s="265"/>
      <c r="L48" s="265"/>
      <c r="M48" s="265"/>
      <c r="N48" s="289"/>
      <c r="O48" s="266">
        <v>440</v>
      </c>
      <c r="P48" s="267"/>
      <c r="Q48" s="267"/>
      <c r="R48" s="268"/>
      <c r="S48" s="267"/>
      <c r="T48" s="269"/>
      <c r="U48" s="341" t="s">
        <v>815</v>
      </c>
      <c r="V48" s="342"/>
      <c r="W48" s="342"/>
      <c r="X48" s="342"/>
      <c r="Y48" s="342"/>
      <c r="Z48" s="342"/>
      <c r="AA48" s="342"/>
      <c r="AB48" s="342"/>
      <c r="AC48" s="342"/>
      <c r="AD48" s="342"/>
      <c r="AE48" s="342"/>
      <c r="AF48" s="342"/>
      <c r="AG48" s="342"/>
      <c r="AH48" s="343"/>
      <c r="AI48" s="344">
        <f>SUM(AI38:AI47)</f>
        <v>3621</v>
      </c>
      <c r="AJ48" s="345"/>
      <c r="AK48" s="346"/>
      <c r="AL48" s="347" t="str">
        <f>IF(COUNTA(AL38:AL47)=0,"",SUMIF(AL38:AL47,"●",AI38:AI47)+SUM(AL38:AL47))</f>
        <v/>
      </c>
      <c r="AM48" s="345"/>
      <c r="AN48" s="346"/>
      <c r="AO48" s="261">
        <v>352031</v>
      </c>
      <c r="AP48" s="262"/>
      <c r="AQ48" s="263"/>
      <c r="AR48" s="264" t="s">
        <v>812</v>
      </c>
      <c r="AS48" s="265"/>
      <c r="AT48" s="265"/>
      <c r="AU48" s="265"/>
      <c r="AV48" s="265"/>
      <c r="AW48" s="265"/>
      <c r="AX48" s="265"/>
      <c r="AY48" s="265"/>
      <c r="AZ48" s="265"/>
      <c r="BA48" s="265"/>
      <c r="BB48" s="289"/>
      <c r="BC48" s="266">
        <v>700</v>
      </c>
      <c r="BD48" s="267"/>
      <c r="BE48" s="267"/>
      <c r="BF48" s="268"/>
      <c r="BG48" s="267"/>
      <c r="BH48" s="269"/>
      <c r="BI48" s="261">
        <v>352070</v>
      </c>
      <c r="BJ48" s="262"/>
      <c r="BK48" s="263"/>
      <c r="BL48" s="264" t="s">
        <v>813</v>
      </c>
      <c r="BM48" s="265"/>
      <c r="BN48" s="265"/>
      <c r="BO48" s="265"/>
      <c r="BP48" s="265"/>
      <c r="BQ48" s="265"/>
      <c r="BR48" s="265"/>
      <c r="BS48" s="265"/>
      <c r="BT48" s="265"/>
      <c r="BU48" s="265"/>
      <c r="BV48" s="289"/>
      <c r="BW48" s="266">
        <v>724</v>
      </c>
      <c r="BX48" s="267"/>
      <c r="BY48" s="267"/>
      <c r="BZ48" s="268"/>
      <c r="CA48" s="267"/>
      <c r="CB48" s="269"/>
      <c r="CC48" s="71"/>
      <c r="CD48" s="71"/>
      <c r="CE48" s="71"/>
      <c r="CF48" s="71"/>
      <c r="CG48" s="71"/>
      <c r="CH48" s="71"/>
      <c r="CI48" s="71"/>
      <c r="CJ48" s="71"/>
      <c r="CK48" s="71"/>
      <c r="CL48" s="71"/>
      <c r="CM48" s="71"/>
      <c r="CN48" s="71"/>
      <c r="CO48" s="71"/>
      <c r="CP48" s="71"/>
      <c r="CQ48" s="71"/>
      <c r="CR48" s="71"/>
      <c r="CS48" s="71"/>
      <c r="CT48" s="71"/>
      <c r="CU48" s="71"/>
      <c r="CV48" s="71"/>
    </row>
    <row r="49" spans="1:100" ht="13.5" customHeight="1" x14ac:dyDescent="0.2">
      <c r="A49" s="261">
        <v>351033</v>
      </c>
      <c r="B49" s="262"/>
      <c r="C49" s="263"/>
      <c r="D49" s="264" t="s">
        <v>818</v>
      </c>
      <c r="E49" s="265"/>
      <c r="F49" s="265"/>
      <c r="G49" s="265"/>
      <c r="H49" s="265"/>
      <c r="I49" s="265"/>
      <c r="J49" s="265"/>
      <c r="K49" s="265"/>
      <c r="L49" s="265"/>
      <c r="M49" s="265"/>
      <c r="N49" s="289"/>
      <c r="O49" s="266">
        <v>450</v>
      </c>
      <c r="P49" s="267"/>
      <c r="Q49" s="267"/>
      <c r="R49" s="268"/>
      <c r="S49" s="267"/>
      <c r="T49" s="269"/>
      <c r="U49" s="261">
        <v>351078</v>
      </c>
      <c r="V49" s="262"/>
      <c r="W49" s="263"/>
      <c r="X49" s="264" t="s">
        <v>819</v>
      </c>
      <c r="Y49" s="265"/>
      <c r="Z49" s="265"/>
      <c r="AA49" s="265"/>
      <c r="AB49" s="265"/>
      <c r="AC49" s="265"/>
      <c r="AD49" s="265"/>
      <c r="AE49" s="265"/>
      <c r="AF49" s="265"/>
      <c r="AG49" s="265"/>
      <c r="AH49" s="289"/>
      <c r="AI49" s="266">
        <v>1090</v>
      </c>
      <c r="AJ49" s="267"/>
      <c r="AK49" s="267"/>
      <c r="AL49" s="268"/>
      <c r="AM49" s="267"/>
      <c r="AN49" s="269"/>
      <c r="AO49" s="261">
        <v>352032</v>
      </c>
      <c r="AP49" s="262"/>
      <c r="AQ49" s="263"/>
      <c r="AR49" s="264" t="s">
        <v>816</v>
      </c>
      <c r="AS49" s="265"/>
      <c r="AT49" s="265"/>
      <c r="AU49" s="265"/>
      <c r="AV49" s="265"/>
      <c r="AW49" s="265"/>
      <c r="AX49" s="265"/>
      <c r="AY49" s="265"/>
      <c r="AZ49" s="265"/>
      <c r="BA49" s="265"/>
      <c r="BB49" s="289"/>
      <c r="BC49" s="266">
        <v>374</v>
      </c>
      <c r="BD49" s="267"/>
      <c r="BE49" s="267"/>
      <c r="BF49" s="268"/>
      <c r="BG49" s="267"/>
      <c r="BH49" s="269"/>
      <c r="BI49" s="261">
        <v>352071</v>
      </c>
      <c r="BJ49" s="262"/>
      <c r="BK49" s="263"/>
      <c r="BL49" s="264" t="s">
        <v>817</v>
      </c>
      <c r="BM49" s="265"/>
      <c r="BN49" s="265"/>
      <c r="BO49" s="265"/>
      <c r="BP49" s="265"/>
      <c r="BQ49" s="265"/>
      <c r="BR49" s="265"/>
      <c r="BS49" s="265"/>
      <c r="BT49" s="265"/>
      <c r="BU49" s="265"/>
      <c r="BV49" s="289"/>
      <c r="BW49" s="266">
        <v>585</v>
      </c>
      <c r="BX49" s="267"/>
      <c r="BY49" s="267"/>
      <c r="BZ49" s="268"/>
      <c r="CA49" s="267"/>
      <c r="CB49" s="269"/>
      <c r="CC49" s="71"/>
      <c r="CD49" s="71"/>
      <c r="CE49" s="71"/>
      <c r="CF49" s="71"/>
      <c r="CG49" s="71"/>
      <c r="CH49" s="71"/>
      <c r="CI49" s="71"/>
      <c r="CJ49" s="71"/>
      <c r="CK49" s="71"/>
      <c r="CL49" s="71"/>
      <c r="CM49" s="71"/>
      <c r="CN49" s="71"/>
      <c r="CO49" s="71"/>
      <c r="CP49" s="71"/>
      <c r="CQ49" s="71"/>
      <c r="CR49" s="71"/>
      <c r="CS49" s="71"/>
      <c r="CT49" s="71"/>
      <c r="CU49" s="71"/>
      <c r="CV49" s="71"/>
    </row>
    <row r="50" spans="1:100" ht="13.5" customHeight="1" thickBot="1" x14ac:dyDescent="0.25">
      <c r="A50" s="261">
        <v>351034</v>
      </c>
      <c r="B50" s="262"/>
      <c r="C50" s="263"/>
      <c r="D50" s="264" t="s">
        <v>821</v>
      </c>
      <c r="E50" s="265"/>
      <c r="F50" s="265"/>
      <c r="G50" s="265"/>
      <c r="H50" s="265"/>
      <c r="I50" s="265"/>
      <c r="J50" s="265"/>
      <c r="K50" s="265"/>
      <c r="L50" s="265"/>
      <c r="M50" s="265"/>
      <c r="N50" s="289"/>
      <c r="O50" s="266">
        <v>560</v>
      </c>
      <c r="P50" s="267"/>
      <c r="Q50" s="267"/>
      <c r="R50" s="268"/>
      <c r="S50" s="267"/>
      <c r="T50" s="269"/>
      <c r="U50" s="261">
        <v>351079</v>
      </c>
      <c r="V50" s="262"/>
      <c r="W50" s="263"/>
      <c r="X50" s="264" t="s">
        <v>822</v>
      </c>
      <c r="Y50" s="265"/>
      <c r="Z50" s="265"/>
      <c r="AA50" s="265"/>
      <c r="AB50" s="265"/>
      <c r="AC50" s="265"/>
      <c r="AD50" s="265"/>
      <c r="AE50" s="265"/>
      <c r="AF50" s="265"/>
      <c r="AG50" s="265"/>
      <c r="AH50" s="289"/>
      <c r="AI50" s="266">
        <v>400</v>
      </c>
      <c r="AJ50" s="267"/>
      <c r="AK50" s="267"/>
      <c r="AL50" s="268"/>
      <c r="AM50" s="267"/>
      <c r="AN50" s="269"/>
      <c r="AO50" s="261">
        <v>352033</v>
      </c>
      <c r="AP50" s="262"/>
      <c r="AQ50" s="263"/>
      <c r="AR50" s="264" t="s">
        <v>1204</v>
      </c>
      <c r="AS50" s="265"/>
      <c r="AT50" s="265"/>
      <c r="AU50" s="265"/>
      <c r="AV50" s="265"/>
      <c r="AW50" s="265"/>
      <c r="AX50" s="265"/>
      <c r="AY50" s="265"/>
      <c r="AZ50" s="265"/>
      <c r="BA50" s="265"/>
      <c r="BB50" s="289"/>
      <c r="BC50" s="266">
        <v>350</v>
      </c>
      <c r="BD50" s="267"/>
      <c r="BE50" s="267"/>
      <c r="BF50" s="268"/>
      <c r="BG50" s="267"/>
      <c r="BH50" s="269"/>
      <c r="BI50" s="261">
        <v>352072</v>
      </c>
      <c r="BJ50" s="262"/>
      <c r="BK50" s="263"/>
      <c r="BL50" s="264" t="s">
        <v>820</v>
      </c>
      <c r="BM50" s="265"/>
      <c r="BN50" s="265"/>
      <c r="BO50" s="265"/>
      <c r="BP50" s="265"/>
      <c r="BQ50" s="265"/>
      <c r="BR50" s="265"/>
      <c r="BS50" s="265"/>
      <c r="BT50" s="265"/>
      <c r="BU50" s="265"/>
      <c r="BV50" s="289"/>
      <c r="BW50" s="266">
        <v>45</v>
      </c>
      <c r="BX50" s="267"/>
      <c r="BY50" s="267"/>
      <c r="BZ50" s="268"/>
      <c r="CA50" s="267"/>
      <c r="CB50" s="269"/>
      <c r="CC50" s="71"/>
      <c r="CD50" s="71"/>
      <c r="CE50" s="71"/>
      <c r="CF50" s="71"/>
      <c r="CG50" s="71"/>
      <c r="CH50" s="71"/>
      <c r="CI50" s="71"/>
      <c r="CJ50" s="71"/>
      <c r="CK50" s="71"/>
      <c r="CL50" s="71"/>
      <c r="CM50" s="71"/>
      <c r="CN50" s="71"/>
      <c r="CO50" s="71"/>
      <c r="CP50" s="71"/>
      <c r="CQ50" s="71"/>
      <c r="CR50" s="71"/>
      <c r="CS50" s="71"/>
      <c r="CT50" s="71"/>
      <c r="CU50" s="71"/>
      <c r="CV50" s="71"/>
    </row>
    <row r="51" spans="1:100" ht="13.5" customHeight="1" x14ac:dyDescent="0.2">
      <c r="A51" s="261">
        <v>351035</v>
      </c>
      <c r="B51" s="262"/>
      <c r="C51" s="263"/>
      <c r="D51" s="264" t="s">
        <v>825</v>
      </c>
      <c r="E51" s="265"/>
      <c r="F51" s="265"/>
      <c r="G51" s="265"/>
      <c r="H51" s="265"/>
      <c r="I51" s="265"/>
      <c r="J51" s="265"/>
      <c r="K51" s="265"/>
      <c r="L51" s="265"/>
      <c r="M51" s="265"/>
      <c r="N51" s="289"/>
      <c r="O51" s="266">
        <v>450</v>
      </c>
      <c r="P51" s="267"/>
      <c r="Q51" s="267"/>
      <c r="R51" s="268"/>
      <c r="S51" s="267"/>
      <c r="T51" s="269"/>
      <c r="U51" s="261">
        <v>351080</v>
      </c>
      <c r="V51" s="262"/>
      <c r="W51" s="263"/>
      <c r="X51" s="264" t="s">
        <v>826</v>
      </c>
      <c r="Y51" s="265"/>
      <c r="Z51" s="265"/>
      <c r="AA51" s="265"/>
      <c r="AB51" s="265"/>
      <c r="AC51" s="265"/>
      <c r="AD51" s="265"/>
      <c r="AE51" s="265"/>
      <c r="AF51" s="265"/>
      <c r="AG51" s="265"/>
      <c r="AH51" s="289"/>
      <c r="AI51" s="266">
        <v>400</v>
      </c>
      <c r="AJ51" s="267"/>
      <c r="AK51" s="267"/>
      <c r="AL51" s="268"/>
      <c r="AM51" s="267"/>
      <c r="AN51" s="269"/>
      <c r="AO51" s="261">
        <v>352034</v>
      </c>
      <c r="AP51" s="262"/>
      <c r="AQ51" s="263"/>
      <c r="AR51" s="264" t="s">
        <v>823</v>
      </c>
      <c r="AS51" s="265"/>
      <c r="AT51" s="265"/>
      <c r="AU51" s="265"/>
      <c r="AV51" s="265"/>
      <c r="AW51" s="265"/>
      <c r="AX51" s="265"/>
      <c r="AY51" s="265"/>
      <c r="AZ51" s="265"/>
      <c r="BA51" s="265"/>
      <c r="BB51" s="289"/>
      <c r="BC51" s="266">
        <v>30</v>
      </c>
      <c r="BD51" s="267"/>
      <c r="BE51" s="267"/>
      <c r="BF51" s="268"/>
      <c r="BG51" s="267"/>
      <c r="BH51" s="269"/>
      <c r="BI51" s="261">
        <v>352073</v>
      </c>
      <c r="BJ51" s="262"/>
      <c r="BK51" s="263"/>
      <c r="BL51" s="264" t="s">
        <v>824</v>
      </c>
      <c r="BM51" s="265"/>
      <c r="BN51" s="265"/>
      <c r="BO51" s="265"/>
      <c r="BP51" s="265"/>
      <c r="BQ51" s="265"/>
      <c r="BR51" s="265"/>
      <c r="BS51" s="265"/>
      <c r="BT51" s="265"/>
      <c r="BU51" s="265"/>
      <c r="BV51" s="289"/>
      <c r="BW51" s="266">
        <v>92</v>
      </c>
      <c r="BX51" s="267"/>
      <c r="BY51" s="267"/>
      <c r="BZ51" s="268"/>
      <c r="CA51" s="267"/>
      <c r="CB51" s="269"/>
      <c r="CC51" s="71"/>
      <c r="CD51" s="71"/>
      <c r="CE51" s="71"/>
      <c r="CF51" s="71"/>
      <c r="CG51" s="71"/>
      <c r="CH51" s="321" t="s">
        <v>61</v>
      </c>
      <c r="CI51" s="322"/>
      <c r="CJ51" s="322"/>
      <c r="CK51" s="322"/>
      <c r="CL51" s="323"/>
      <c r="CM51" s="322" t="s">
        <v>62</v>
      </c>
      <c r="CN51" s="322"/>
      <c r="CO51" s="322"/>
      <c r="CP51" s="322"/>
      <c r="CQ51" s="322"/>
      <c r="CR51" s="323"/>
      <c r="CS51" s="322" t="s">
        <v>63</v>
      </c>
      <c r="CT51" s="322"/>
      <c r="CU51" s="324"/>
      <c r="CV51" s="71"/>
    </row>
    <row r="52" spans="1:100" ht="13.5" customHeight="1" thickBot="1" x14ac:dyDescent="0.25">
      <c r="A52" s="261">
        <v>351036</v>
      </c>
      <c r="B52" s="262"/>
      <c r="C52" s="263"/>
      <c r="D52" s="264" t="s">
        <v>829</v>
      </c>
      <c r="E52" s="265"/>
      <c r="F52" s="265"/>
      <c r="G52" s="265"/>
      <c r="H52" s="265"/>
      <c r="I52" s="265"/>
      <c r="J52" s="265"/>
      <c r="K52" s="265"/>
      <c r="L52" s="265"/>
      <c r="M52" s="265"/>
      <c r="N52" s="289"/>
      <c r="O52" s="266">
        <v>240</v>
      </c>
      <c r="P52" s="267"/>
      <c r="Q52" s="267"/>
      <c r="R52" s="268"/>
      <c r="S52" s="267"/>
      <c r="T52" s="269"/>
      <c r="U52" s="394" t="s">
        <v>830</v>
      </c>
      <c r="V52" s="342"/>
      <c r="W52" s="342"/>
      <c r="X52" s="342"/>
      <c r="Y52" s="342"/>
      <c r="Z52" s="342"/>
      <c r="AA52" s="342"/>
      <c r="AB52" s="342"/>
      <c r="AC52" s="342"/>
      <c r="AD52" s="342"/>
      <c r="AE52" s="342"/>
      <c r="AF52" s="342"/>
      <c r="AG52" s="342"/>
      <c r="AH52" s="343"/>
      <c r="AI52" s="344">
        <f>SUM(AI49:AI51)</f>
        <v>1890</v>
      </c>
      <c r="AJ52" s="345"/>
      <c r="AK52" s="346"/>
      <c r="AL52" s="347" t="str">
        <f>IF(COUNTA(AL49:AL51)=0,"",SUMIF(AL49:AL51,"●",AI49:AI51)+SUM(AL49:AL51))</f>
        <v/>
      </c>
      <c r="AM52" s="345"/>
      <c r="AN52" s="346"/>
      <c r="AO52" s="261">
        <v>352035</v>
      </c>
      <c r="AP52" s="262"/>
      <c r="AQ52" s="263"/>
      <c r="AR52" s="264" t="s">
        <v>827</v>
      </c>
      <c r="AS52" s="265"/>
      <c r="AT52" s="265"/>
      <c r="AU52" s="265"/>
      <c r="AV52" s="265"/>
      <c r="AW52" s="265"/>
      <c r="AX52" s="265"/>
      <c r="AY52" s="265"/>
      <c r="AZ52" s="265"/>
      <c r="BA52" s="265"/>
      <c r="BB52" s="289"/>
      <c r="BC52" s="266">
        <v>60</v>
      </c>
      <c r="BD52" s="267"/>
      <c r="BE52" s="267"/>
      <c r="BF52" s="268"/>
      <c r="BG52" s="267"/>
      <c r="BH52" s="269"/>
      <c r="BI52" s="261">
        <v>352074</v>
      </c>
      <c r="BJ52" s="262"/>
      <c r="BK52" s="263"/>
      <c r="BL52" s="264" t="s">
        <v>1149</v>
      </c>
      <c r="BM52" s="265"/>
      <c r="BN52" s="265"/>
      <c r="BO52" s="265"/>
      <c r="BP52" s="265"/>
      <c r="BQ52" s="265"/>
      <c r="BR52" s="265"/>
      <c r="BS52" s="265"/>
      <c r="BT52" s="265"/>
      <c r="BU52" s="265"/>
      <c r="BV52" s="289"/>
      <c r="BW52" s="266">
        <v>419</v>
      </c>
      <c r="BX52" s="267"/>
      <c r="BY52" s="267"/>
      <c r="BZ52" s="268"/>
      <c r="CA52" s="267"/>
      <c r="CB52" s="269"/>
      <c r="CC52" s="71"/>
      <c r="CD52" s="71"/>
      <c r="CE52" s="71"/>
      <c r="CF52" s="71"/>
      <c r="CG52" s="71"/>
      <c r="CH52" s="300" t="s">
        <v>828</v>
      </c>
      <c r="CI52" s="301"/>
      <c r="CJ52" s="301"/>
      <c r="CK52" s="301"/>
      <c r="CL52" s="302"/>
      <c r="CM52" s="578">
        <f>AB59+CJ39</f>
        <v>68593</v>
      </c>
      <c r="CN52" s="578"/>
      <c r="CO52" s="578"/>
      <c r="CP52" s="578"/>
      <c r="CQ52" s="579" t="s">
        <v>64</v>
      </c>
      <c r="CR52" s="580"/>
      <c r="CS52" s="531" t="s">
        <v>58</v>
      </c>
      <c r="CT52" s="531"/>
      <c r="CU52" s="532"/>
      <c r="CV52" s="71"/>
    </row>
    <row r="53" spans="1:100" ht="13.5" customHeight="1" thickBot="1" x14ac:dyDescent="0.25">
      <c r="A53" s="261">
        <v>351088</v>
      </c>
      <c r="B53" s="262"/>
      <c r="C53" s="263"/>
      <c r="D53" s="264" t="s">
        <v>1155</v>
      </c>
      <c r="E53" s="265"/>
      <c r="F53" s="265"/>
      <c r="G53" s="265"/>
      <c r="H53" s="265"/>
      <c r="I53" s="265"/>
      <c r="J53" s="265"/>
      <c r="K53" s="265"/>
      <c r="L53" s="265"/>
      <c r="M53" s="265"/>
      <c r="N53" s="289"/>
      <c r="O53" s="266">
        <v>570</v>
      </c>
      <c r="P53" s="267"/>
      <c r="Q53" s="267"/>
      <c r="R53" s="268"/>
      <c r="S53" s="267"/>
      <c r="T53" s="269"/>
      <c r="U53" s="581">
        <v>353089</v>
      </c>
      <c r="V53" s="371"/>
      <c r="W53" s="372"/>
      <c r="X53" s="387" t="s">
        <v>833</v>
      </c>
      <c r="Y53" s="388"/>
      <c r="Z53" s="388"/>
      <c r="AA53" s="388"/>
      <c r="AB53" s="388"/>
      <c r="AC53" s="388"/>
      <c r="AD53" s="388"/>
      <c r="AE53" s="388"/>
      <c r="AF53" s="388"/>
      <c r="AG53" s="388"/>
      <c r="AH53" s="389"/>
      <c r="AI53" s="390">
        <v>370</v>
      </c>
      <c r="AJ53" s="391"/>
      <c r="AK53" s="391"/>
      <c r="AL53" s="392"/>
      <c r="AM53" s="391"/>
      <c r="AN53" s="393"/>
      <c r="AO53" s="261">
        <v>352104</v>
      </c>
      <c r="AP53" s="262"/>
      <c r="AQ53" s="263"/>
      <c r="AR53" s="264" t="s">
        <v>1150</v>
      </c>
      <c r="AS53" s="265"/>
      <c r="AT53" s="265"/>
      <c r="AU53" s="265"/>
      <c r="AV53" s="265"/>
      <c r="AW53" s="265"/>
      <c r="AX53" s="265"/>
      <c r="AY53" s="265"/>
      <c r="AZ53" s="265"/>
      <c r="BA53" s="265"/>
      <c r="BB53" s="289"/>
      <c r="BC53" s="266">
        <v>600</v>
      </c>
      <c r="BD53" s="267"/>
      <c r="BE53" s="267"/>
      <c r="BF53" s="268"/>
      <c r="BG53" s="267"/>
      <c r="BH53" s="269"/>
      <c r="BI53" s="261">
        <v>352075</v>
      </c>
      <c r="BJ53" s="262"/>
      <c r="BK53" s="263"/>
      <c r="BL53" s="264" t="s">
        <v>832</v>
      </c>
      <c r="BM53" s="265"/>
      <c r="BN53" s="265"/>
      <c r="BO53" s="265"/>
      <c r="BP53" s="265"/>
      <c r="BQ53" s="265"/>
      <c r="BR53" s="265"/>
      <c r="BS53" s="265"/>
      <c r="BT53" s="265"/>
      <c r="BU53" s="265"/>
      <c r="BV53" s="289"/>
      <c r="BW53" s="266">
        <v>246</v>
      </c>
      <c r="BX53" s="267"/>
      <c r="BY53" s="267"/>
      <c r="BZ53" s="268"/>
      <c r="CA53" s="267"/>
      <c r="CB53" s="269"/>
      <c r="CC53" s="71"/>
      <c r="CD53" s="71"/>
      <c r="CE53" s="71"/>
      <c r="CF53" s="71"/>
      <c r="CG53" s="71"/>
      <c r="CH53" s="296" t="s">
        <v>65</v>
      </c>
      <c r="CI53" s="297"/>
      <c r="CJ53" s="297"/>
      <c r="CK53" s="297"/>
      <c r="CL53" s="298"/>
      <c r="CM53" s="577">
        <f>CM52</f>
        <v>68593</v>
      </c>
      <c r="CN53" s="577"/>
      <c r="CO53" s="577"/>
      <c r="CP53" s="577"/>
      <c r="CQ53" s="293" t="s">
        <v>64</v>
      </c>
      <c r="CR53" s="293"/>
      <c r="CS53" s="293"/>
      <c r="CT53" s="293"/>
      <c r="CU53" s="294"/>
      <c r="CV53" s="71"/>
    </row>
    <row r="54" spans="1:100" ht="13.5" customHeight="1" x14ac:dyDescent="0.2">
      <c r="A54" s="261">
        <v>351037</v>
      </c>
      <c r="B54" s="262"/>
      <c r="C54" s="263"/>
      <c r="D54" s="264" t="s">
        <v>1156</v>
      </c>
      <c r="E54" s="265"/>
      <c r="F54" s="265"/>
      <c r="G54" s="265"/>
      <c r="H54" s="265"/>
      <c r="I54" s="265"/>
      <c r="J54" s="265"/>
      <c r="K54" s="265"/>
      <c r="L54" s="265"/>
      <c r="M54" s="265"/>
      <c r="N54" s="289"/>
      <c r="O54" s="266">
        <v>600</v>
      </c>
      <c r="P54" s="267"/>
      <c r="Q54" s="267"/>
      <c r="R54" s="268"/>
      <c r="S54" s="267"/>
      <c r="T54" s="269"/>
      <c r="U54" s="295">
        <v>353090</v>
      </c>
      <c r="V54" s="262"/>
      <c r="W54" s="263"/>
      <c r="X54" s="264" t="s">
        <v>837</v>
      </c>
      <c r="Y54" s="265"/>
      <c r="Z54" s="265"/>
      <c r="AA54" s="265"/>
      <c r="AB54" s="265"/>
      <c r="AC54" s="265"/>
      <c r="AD54" s="265"/>
      <c r="AE54" s="265"/>
      <c r="AF54" s="265"/>
      <c r="AG54" s="265"/>
      <c r="AH54" s="289"/>
      <c r="AI54" s="266">
        <v>60</v>
      </c>
      <c r="AJ54" s="267"/>
      <c r="AK54" s="267"/>
      <c r="AL54" s="268"/>
      <c r="AM54" s="267"/>
      <c r="AN54" s="269"/>
      <c r="AO54" s="261">
        <v>352036</v>
      </c>
      <c r="AP54" s="262"/>
      <c r="AQ54" s="263"/>
      <c r="AR54" s="264" t="s">
        <v>831</v>
      </c>
      <c r="AS54" s="265"/>
      <c r="AT54" s="265"/>
      <c r="AU54" s="265"/>
      <c r="AV54" s="265"/>
      <c r="AW54" s="265"/>
      <c r="AX54" s="265"/>
      <c r="AY54" s="265"/>
      <c r="AZ54" s="265"/>
      <c r="BA54" s="265"/>
      <c r="BB54" s="289"/>
      <c r="BC54" s="266">
        <v>322</v>
      </c>
      <c r="BD54" s="267"/>
      <c r="BE54" s="267"/>
      <c r="BF54" s="268"/>
      <c r="BG54" s="267"/>
      <c r="BH54" s="269"/>
      <c r="BI54" s="261">
        <v>352076</v>
      </c>
      <c r="BJ54" s="262"/>
      <c r="BK54" s="263"/>
      <c r="BL54" s="264" t="s">
        <v>835</v>
      </c>
      <c r="BM54" s="265"/>
      <c r="BN54" s="265"/>
      <c r="BO54" s="265"/>
      <c r="BP54" s="265"/>
      <c r="BQ54" s="265"/>
      <c r="BR54" s="265"/>
      <c r="BS54" s="265"/>
      <c r="BT54" s="265"/>
      <c r="BU54" s="265"/>
      <c r="BV54" s="289"/>
      <c r="BW54" s="266">
        <v>230</v>
      </c>
      <c r="BX54" s="267"/>
      <c r="BY54" s="267"/>
      <c r="BZ54" s="268"/>
      <c r="CA54" s="267"/>
      <c r="CB54" s="269"/>
      <c r="CC54" s="71"/>
      <c r="CD54" s="71"/>
      <c r="CE54" s="71"/>
      <c r="CF54" s="71"/>
      <c r="CG54" s="71"/>
      <c r="CH54" s="575" t="s">
        <v>66</v>
      </c>
      <c r="CI54" s="575"/>
      <c r="CJ54" s="575"/>
      <c r="CK54" s="575"/>
      <c r="CL54" s="575"/>
      <c r="CM54" s="575"/>
      <c r="CN54" s="575"/>
      <c r="CO54" s="575"/>
      <c r="CP54" s="575"/>
      <c r="CQ54" s="575"/>
      <c r="CR54" s="575"/>
      <c r="CS54" s="575"/>
      <c r="CT54" s="575"/>
      <c r="CU54" s="575"/>
      <c r="CV54" s="71"/>
    </row>
    <row r="55" spans="1:100" ht="13.5" customHeight="1" x14ac:dyDescent="0.2">
      <c r="A55" s="261">
        <v>351038</v>
      </c>
      <c r="B55" s="262"/>
      <c r="C55" s="263"/>
      <c r="D55" s="264" t="s">
        <v>836</v>
      </c>
      <c r="E55" s="265"/>
      <c r="F55" s="265"/>
      <c r="G55" s="265"/>
      <c r="H55" s="265"/>
      <c r="I55" s="265"/>
      <c r="J55" s="265"/>
      <c r="K55" s="265"/>
      <c r="L55" s="265"/>
      <c r="M55" s="265"/>
      <c r="N55" s="289"/>
      <c r="O55" s="266">
        <v>510</v>
      </c>
      <c r="P55" s="267"/>
      <c r="Q55" s="267"/>
      <c r="R55" s="268"/>
      <c r="S55" s="267"/>
      <c r="T55" s="269"/>
      <c r="U55" s="295">
        <v>353091</v>
      </c>
      <c r="V55" s="262"/>
      <c r="W55" s="263"/>
      <c r="X55" s="264" t="s">
        <v>841</v>
      </c>
      <c r="Y55" s="265"/>
      <c r="Z55" s="265"/>
      <c r="AA55" s="265"/>
      <c r="AB55" s="265"/>
      <c r="AC55" s="265"/>
      <c r="AD55" s="265"/>
      <c r="AE55" s="265"/>
      <c r="AF55" s="265"/>
      <c r="AG55" s="265"/>
      <c r="AH55" s="289"/>
      <c r="AI55" s="266">
        <v>500</v>
      </c>
      <c r="AJ55" s="267"/>
      <c r="AK55" s="267"/>
      <c r="AL55" s="268"/>
      <c r="AM55" s="267"/>
      <c r="AN55" s="269"/>
      <c r="AO55" s="261">
        <v>352037</v>
      </c>
      <c r="AP55" s="262"/>
      <c r="AQ55" s="263"/>
      <c r="AR55" s="264" t="s">
        <v>834</v>
      </c>
      <c r="AS55" s="265"/>
      <c r="AT55" s="265"/>
      <c r="AU55" s="265"/>
      <c r="AV55" s="265"/>
      <c r="AW55" s="265"/>
      <c r="AX55" s="265"/>
      <c r="AY55" s="265"/>
      <c r="AZ55" s="265"/>
      <c r="BA55" s="265"/>
      <c r="BB55" s="289"/>
      <c r="BC55" s="266">
        <v>180</v>
      </c>
      <c r="BD55" s="267"/>
      <c r="BE55" s="267"/>
      <c r="BF55" s="268"/>
      <c r="BG55" s="267"/>
      <c r="BH55" s="269"/>
      <c r="BI55" s="261">
        <v>352077</v>
      </c>
      <c r="BJ55" s="262"/>
      <c r="BK55" s="263"/>
      <c r="BL55" s="264" t="s">
        <v>839</v>
      </c>
      <c r="BM55" s="265"/>
      <c r="BN55" s="265"/>
      <c r="BO55" s="265"/>
      <c r="BP55" s="265"/>
      <c r="BQ55" s="265"/>
      <c r="BR55" s="265"/>
      <c r="BS55" s="265"/>
      <c r="BT55" s="265"/>
      <c r="BU55" s="265"/>
      <c r="BV55" s="289"/>
      <c r="BW55" s="266">
        <v>52</v>
      </c>
      <c r="BX55" s="267"/>
      <c r="BY55" s="267"/>
      <c r="BZ55" s="268"/>
      <c r="CA55" s="267"/>
      <c r="CB55" s="269"/>
      <c r="CC55" s="71"/>
      <c r="CD55" s="71"/>
      <c r="CE55" s="71"/>
      <c r="CF55" s="71"/>
      <c r="CG55" s="71"/>
      <c r="CH55" s="576"/>
      <c r="CI55" s="576"/>
      <c r="CJ55" s="576"/>
      <c r="CK55" s="576"/>
      <c r="CL55" s="576"/>
      <c r="CM55" s="576"/>
      <c r="CN55" s="576"/>
      <c r="CO55" s="576"/>
      <c r="CP55" s="576"/>
      <c r="CQ55" s="576"/>
      <c r="CR55" s="576"/>
      <c r="CS55" s="576"/>
      <c r="CT55" s="576"/>
      <c r="CU55" s="576"/>
      <c r="CV55" s="71"/>
    </row>
    <row r="56" spans="1:100" ht="13.5" customHeight="1" thickBot="1" x14ac:dyDescent="0.25">
      <c r="A56" s="261">
        <v>351039</v>
      </c>
      <c r="B56" s="262"/>
      <c r="C56" s="263"/>
      <c r="D56" s="264" t="s">
        <v>840</v>
      </c>
      <c r="E56" s="265"/>
      <c r="F56" s="265"/>
      <c r="G56" s="265"/>
      <c r="H56" s="265"/>
      <c r="I56" s="265"/>
      <c r="J56" s="265"/>
      <c r="K56" s="265"/>
      <c r="L56" s="265"/>
      <c r="M56" s="265"/>
      <c r="N56" s="289"/>
      <c r="O56" s="266">
        <v>520</v>
      </c>
      <c r="P56" s="267"/>
      <c r="Q56" s="267"/>
      <c r="R56" s="268"/>
      <c r="S56" s="267"/>
      <c r="T56" s="269"/>
      <c r="U56" s="295">
        <v>353097</v>
      </c>
      <c r="V56" s="262"/>
      <c r="W56" s="263"/>
      <c r="X56" s="264" t="s">
        <v>844</v>
      </c>
      <c r="Y56" s="265"/>
      <c r="Z56" s="265"/>
      <c r="AA56" s="265"/>
      <c r="AB56" s="265"/>
      <c r="AC56" s="265"/>
      <c r="AD56" s="265"/>
      <c r="AE56" s="265"/>
      <c r="AF56" s="265"/>
      <c r="AG56" s="265"/>
      <c r="AH56" s="289"/>
      <c r="AI56" s="266">
        <v>630</v>
      </c>
      <c r="AJ56" s="267"/>
      <c r="AK56" s="267"/>
      <c r="AL56" s="268"/>
      <c r="AM56" s="267"/>
      <c r="AN56" s="269"/>
      <c r="AO56" s="261">
        <v>352038</v>
      </c>
      <c r="AP56" s="262"/>
      <c r="AQ56" s="263"/>
      <c r="AR56" s="264" t="s">
        <v>838</v>
      </c>
      <c r="AS56" s="265"/>
      <c r="AT56" s="265"/>
      <c r="AU56" s="265"/>
      <c r="AV56" s="265"/>
      <c r="AW56" s="265"/>
      <c r="AX56" s="265"/>
      <c r="AY56" s="265"/>
      <c r="AZ56" s="265"/>
      <c r="BA56" s="265"/>
      <c r="BB56" s="289"/>
      <c r="BC56" s="266">
        <v>350</v>
      </c>
      <c r="BD56" s="267"/>
      <c r="BE56" s="267"/>
      <c r="BF56" s="268"/>
      <c r="BG56" s="267"/>
      <c r="BH56" s="269"/>
      <c r="BI56" s="246" t="s">
        <v>842</v>
      </c>
      <c r="BJ56" s="247"/>
      <c r="BK56" s="247"/>
      <c r="BL56" s="247"/>
      <c r="BM56" s="247"/>
      <c r="BN56" s="247"/>
      <c r="BO56" s="247"/>
      <c r="BP56" s="247"/>
      <c r="BQ56" s="247"/>
      <c r="BR56" s="247"/>
      <c r="BS56" s="247"/>
      <c r="BT56" s="247"/>
      <c r="BU56" s="247"/>
      <c r="BV56" s="288"/>
      <c r="BW56" s="248">
        <f>SUM(BW45:BW55)</f>
        <v>3308</v>
      </c>
      <c r="BX56" s="249"/>
      <c r="BY56" s="250"/>
      <c r="BZ56" s="549" t="str">
        <f>IF(COUNTA(BZ45:BZ55)=0,"",SUMIF(BZ45:BZ55,"●",BW45:BW55)+SUM(BZ45:BZ55))</f>
        <v/>
      </c>
      <c r="CA56" s="550"/>
      <c r="CB56" s="551"/>
      <c r="CC56" s="71"/>
      <c r="CD56" s="71"/>
      <c r="CE56" s="71"/>
      <c r="CF56" s="71"/>
      <c r="CG56" s="71"/>
      <c r="CH56" s="71"/>
      <c r="CI56" s="71"/>
      <c r="CJ56" s="71"/>
      <c r="CK56" s="71"/>
      <c r="CL56" s="71"/>
      <c r="CM56" s="71"/>
      <c r="CN56" s="71"/>
      <c r="CO56" s="71"/>
      <c r="CP56" s="71"/>
      <c r="CQ56" s="71"/>
      <c r="CR56" s="71"/>
      <c r="CS56" s="71"/>
      <c r="CT56" s="71"/>
      <c r="CU56" s="71"/>
      <c r="CV56" s="71"/>
    </row>
    <row r="57" spans="1:100" ht="13.5" customHeight="1" x14ac:dyDescent="0.2">
      <c r="A57" s="261">
        <v>351040</v>
      </c>
      <c r="B57" s="262"/>
      <c r="C57" s="263"/>
      <c r="D57" s="264" t="s">
        <v>843</v>
      </c>
      <c r="E57" s="265"/>
      <c r="F57" s="265"/>
      <c r="G57" s="265"/>
      <c r="H57" s="265"/>
      <c r="I57" s="265"/>
      <c r="J57" s="265"/>
      <c r="K57" s="265"/>
      <c r="L57" s="265"/>
      <c r="M57" s="265"/>
      <c r="N57" s="289"/>
      <c r="O57" s="266">
        <v>1110</v>
      </c>
      <c r="P57" s="267"/>
      <c r="Q57" s="267"/>
      <c r="R57" s="268"/>
      <c r="S57" s="267"/>
      <c r="T57" s="269"/>
      <c r="U57" s="295">
        <v>353099</v>
      </c>
      <c r="V57" s="262"/>
      <c r="W57" s="263"/>
      <c r="X57" s="264" t="s">
        <v>847</v>
      </c>
      <c r="Y57" s="265"/>
      <c r="Z57" s="265"/>
      <c r="AA57" s="265"/>
      <c r="AB57" s="265"/>
      <c r="AC57" s="265"/>
      <c r="AD57" s="265"/>
      <c r="AE57" s="265"/>
      <c r="AF57" s="265"/>
      <c r="AG57" s="265"/>
      <c r="AH57" s="289"/>
      <c r="AI57" s="266">
        <v>320</v>
      </c>
      <c r="AJ57" s="267"/>
      <c r="AK57" s="267"/>
      <c r="AL57" s="268"/>
      <c r="AM57" s="267"/>
      <c r="AN57" s="269"/>
      <c r="AO57" s="261">
        <v>352039</v>
      </c>
      <c r="AP57" s="262"/>
      <c r="AQ57" s="263"/>
      <c r="AR57" s="264" t="s">
        <v>1143</v>
      </c>
      <c r="AS57" s="265"/>
      <c r="AT57" s="265"/>
      <c r="AU57" s="265"/>
      <c r="AV57" s="265"/>
      <c r="AW57" s="265"/>
      <c r="AX57" s="265"/>
      <c r="AY57" s="265"/>
      <c r="AZ57" s="265"/>
      <c r="BA57" s="265"/>
      <c r="BB57" s="289"/>
      <c r="BC57" s="266">
        <v>340</v>
      </c>
      <c r="BD57" s="267"/>
      <c r="BE57" s="267"/>
      <c r="BF57" s="268"/>
      <c r="BG57" s="267"/>
      <c r="BH57" s="269"/>
      <c r="CC57" s="71"/>
      <c r="CD57" s="71"/>
      <c r="CE57" s="71"/>
      <c r="CF57" s="71"/>
      <c r="CG57" s="71"/>
      <c r="CH57" s="71"/>
      <c r="CI57" s="71"/>
      <c r="CJ57" s="71"/>
      <c r="CK57" s="71"/>
      <c r="CL57" s="71"/>
      <c r="CM57" s="71"/>
      <c r="CN57" s="71"/>
      <c r="CO57" s="71"/>
      <c r="CP57" s="71"/>
      <c r="CQ57" s="71"/>
      <c r="CR57" s="71"/>
      <c r="CS57" s="71"/>
      <c r="CT57" s="71"/>
      <c r="CU57" s="71"/>
      <c r="CV57" s="71"/>
    </row>
    <row r="58" spans="1:100" ht="13.5" customHeight="1" thickBot="1" x14ac:dyDescent="0.25">
      <c r="A58" s="261">
        <v>351041</v>
      </c>
      <c r="B58" s="262"/>
      <c r="C58" s="263"/>
      <c r="D58" s="264" t="s">
        <v>846</v>
      </c>
      <c r="E58" s="265"/>
      <c r="F58" s="265"/>
      <c r="G58" s="265"/>
      <c r="H58" s="265"/>
      <c r="I58" s="265"/>
      <c r="J58" s="265"/>
      <c r="K58" s="265"/>
      <c r="L58" s="265"/>
      <c r="M58" s="265"/>
      <c r="N58" s="289"/>
      <c r="O58" s="266">
        <v>55</v>
      </c>
      <c r="P58" s="267"/>
      <c r="Q58" s="267"/>
      <c r="R58" s="268"/>
      <c r="S58" s="267"/>
      <c r="T58" s="269"/>
      <c r="U58" s="246" t="s">
        <v>849</v>
      </c>
      <c r="V58" s="247"/>
      <c r="W58" s="247"/>
      <c r="X58" s="247"/>
      <c r="Y58" s="247"/>
      <c r="Z58" s="247"/>
      <c r="AA58" s="247"/>
      <c r="AB58" s="247"/>
      <c r="AC58" s="247"/>
      <c r="AD58" s="247"/>
      <c r="AE58" s="247"/>
      <c r="AF58" s="247"/>
      <c r="AG58" s="247"/>
      <c r="AH58" s="288"/>
      <c r="AI58" s="248">
        <f>SUM(AI53:AI57)</f>
        <v>1880</v>
      </c>
      <c r="AJ58" s="249"/>
      <c r="AK58" s="250"/>
      <c r="AL58" s="549" t="str">
        <f>IF(COUNTA(AL53:AL57)=0,"",SUMIF(AL53:AL57,"●",AI53:AI57)+SUM(AL53:AL57))</f>
        <v/>
      </c>
      <c r="AM58" s="550"/>
      <c r="AN58" s="551"/>
      <c r="AO58" s="246" t="s">
        <v>845</v>
      </c>
      <c r="AP58" s="247"/>
      <c r="AQ58" s="247"/>
      <c r="AR58" s="247"/>
      <c r="AS58" s="247"/>
      <c r="AT58" s="247"/>
      <c r="AU58" s="247"/>
      <c r="AV58" s="247"/>
      <c r="AW58" s="247"/>
      <c r="AX58" s="247"/>
      <c r="AY58" s="247"/>
      <c r="AZ58" s="247"/>
      <c r="BA58" s="247"/>
      <c r="BB58" s="288"/>
      <c r="BC58" s="248">
        <f>SUM(BC48:BC57)</f>
        <v>3306</v>
      </c>
      <c r="BD58" s="249"/>
      <c r="BE58" s="250"/>
      <c r="BF58" s="549" t="str">
        <f>IF(COUNTA(BF48:BF57)=0,"",SUMIF(BF48:BF57,"●",BC48:BC57)+SUM(BF48:BF57))</f>
        <v/>
      </c>
      <c r="BG58" s="550"/>
      <c r="BH58" s="551"/>
      <c r="CC58" s="71"/>
      <c r="CD58" s="71"/>
      <c r="CE58" s="71"/>
      <c r="CF58" s="71"/>
      <c r="CG58" s="71"/>
      <c r="CH58" s="71"/>
      <c r="CI58" s="71"/>
      <c r="CJ58" s="71"/>
      <c r="CK58" s="71"/>
      <c r="CL58" s="71"/>
      <c r="CM58" s="71"/>
      <c r="CN58" s="71"/>
      <c r="CO58" s="71"/>
      <c r="CP58" s="71"/>
      <c r="CQ58" s="71"/>
      <c r="CR58" s="71"/>
      <c r="CS58" s="71"/>
      <c r="CT58" s="71"/>
      <c r="CU58" s="71"/>
      <c r="CV58" s="71"/>
    </row>
    <row r="59" spans="1:100" ht="13.5" customHeight="1" x14ac:dyDescent="0.2">
      <c r="A59" s="261">
        <v>351042</v>
      </c>
      <c r="B59" s="262"/>
      <c r="C59" s="263"/>
      <c r="D59" s="264" t="s">
        <v>848</v>
      </c>
      <c r="E59" s="265"/>
      <c r="F59" s="265"/>
      <c r="G59" s="265"/>
      <c r="H59" s="265"/>
      <c r="I59" s="265"/>
      <c r="J59" s="265"/>
      <c r="K59" s="265"/>
      <c r="L59" s="265"/>
      <c r="M59" s="265"/>
      <c r="N59" s="289"/>
      <c r="O59" s="266">
        <v>220</v>
      </c>
      <c r="P59" s="267"/>
      <c r="Q59" s="267"/>
      <c r="R59" s="268"/>
      <c r="S59" s="267"/>
      <c r="T59" s="269"/>
      <c r="U59" s="547" t="s">
        <v>65</v>
      </c>
      <c r="V59" s="547"/>
      <c r="W59" s="547"/>
      <c r="X59" s="547"/>
      <c r="Y59" s="547"/>
      <c r="Z59" s="547"/>
      <c r="AA59" s="547"/>
      <c r="AB59" s="331">
        <f>O21+O36+O47+O61+AI23+AI37+AI48+AI52+AI58</f>
        <v>30208</v>
      </c>
      <c r="AC59" s="379"/>
      <c r="AD59" s="379"/>
      <c r="AE59" s="379"/>
      <c r="AF59" s="379"/>
      <c r="AG59" s="379"/>
      <c r="AH59" s="380"/>
      <c r="AI59" s="334"/>
      <c r="AJ59" s="335"/>
      <c r="AK59" s="335"/>
      <c r="AL59" s="335"/>
      <c r="AM59" s="335"/>
      <c r="AN59" s="336"/>
      <c r="CC59" s="71"/>
      <c r="CD59" s="71"/>
      <c r="CE59" s="71"/>
      <c r="CF59" s="71"/>
      <c r="CG59" s="71"/>
      <c r="CH59" s="71"/>
      <c r="CI59" s="71"/>
      <c r="CJ59" s="71"/>
      <c r="CK59" s="71"/>
      <c r="CL59" s="71"/>
      <c r="CM59" s="71"/>
      <c r="CN59" s="71"/>
      <c r="CO59" s="71"/>
      <c r="CP59" s="71"/>
      <c r="CQ59" s="71"/>
      <c r="CR59" s="71"/>
      <c r="CS59" s="71"/>
      <c r="CT59" s="71"/>
      <c r="CU59" s="71"/>
      <c r="CV59" s="71"/>
    </row>
    <row r="60" spans="1:100" ht="13.5" customHeight="1" x14ac:dyDescent="0.2">
      <c r="A60" s="261">
        <v>351043</v>
      </c>
      <c r="B60" s="262"/>
      <c r="C60" s="263"/>
      <c r="D60" s="264" t="s">
        <v>850</v>
      </c>
      <c r="E60" s="265"/>
      <c r="F60" s="265"/>
      <c r="G60" s="265"/>
      <c r="H60" s="265"/>
      <c r="I60" s="265"/>
      <c r="J60" s="265"/>
      <c r="K60" s="265"/>
      <c r="L60" s="265"/>
      <c r="M60" s="265"/>
      <c r="N60" s="289"/>
      <c r="O60" s="266">
        <v>480</v>
      </c>
      <c r="P60" s="267"/>
      <c r="Q60" s="269"/>
      <c r="R60" s="268"/>
      <c r="S60" s="267"/>
      <c r="T60" s="269"/>
      <c r="U60" s="547"/>
      <c r="V60" s="547"/>
      <c r="W60" s="547"/>
      <c r="X60" s="547"/>
      <c r="Y60" s="547"/>
      <c r="Z60" s="547"/>
      <c r="AA60" s="547"/>
      <c r="AB60" s="381"/>
      <c r="AC60" s="382"/>
      <c r="AD60" s="382"/>
      <c r="AE60" s="382"/>
      <c r="AF60" s="382"/>
      <c r="AG60" s="382"/>
      <c r="AH60" s="383"/>
      <c r="AI60" s="334"/>
      <c r="AJ60" s="335"/>
      <c r="AK60" s="335"/>
      <c r="AL60" s="335"/>
      <c r="AM60" s="335"/>
      <c r="AN60" s="336"/>
      <c r="CC60" s="71"/>
      <c r="CD60" s="71"/>
      <c r="CE60" s="71"/>
      <c r="CF60" s="71"/>
      <c r="CG60" s="71"/>
      <c r="CH60" s="71"/>
      <c r="CI60" s="71"/>
      <c r="CJ60" s="71"/>
      <c r="CK60" s="71"/>
      <c r="CL60" s="71"/>
      <c r="CM60" s="71"/>
      <c r="CN60" s="71"/>
      <c r="CO60" s="71"/>
      <c r="CP60" s="71"/>
      <c r="CQ60" s="71"/>
      <c r="CR60" s="71"/>
      <c r="CS60" s="71"/>
      <c r="CT60" s="71"/>
      <c r="CU60" s="71"/>
      <c r="CV60" s="71"/>
    </row>
    <row r="61" spans="1:100" ht="13.5" customHeight="1" thickBot="1" x14ac:dyDescent="0.25">
      <c r="A61" s="341" t="s">
        <v>851</v>
      </c>
      <c r="B61" s="342"/>
      <c r="C61" s="342"/>
      <c r="D61" s="342"/>
      <c r="E61" s="342"/>
      <c r="F61" s="342"/>
      <c r="G61" s="342"/>
      <c r="H61" s="342"/>
      <c r="I61" s="342"/>
      <c r="J61" s="342"/>
      <c r="K61" s="342"/>
      <c r="L61" s="342"/>
      <c r="M61" s="342"/>
      <c r="N61" s="343"/>
      <c r="O61" s="344">
        <f>SUM(O48:O60)</f>
        <v>6205</v>
      </c>
      <c r="P61" s="345"/>
      <c r="Q61" s="346"/>
      <c r="R61" s="347" t="str">
        <f>IF(COUNTA(R48:R60)=0,"",SUMIF(R48:R60,"●",O48:O60)+SUM(R48:R60))</f>
        <v/>
      </c>
      <c r="S61" s="345"/>
      <c r="T61" s="346"/>
      <c r="U61" s="548"/>
      <c r="V61" s="548"/>
      <c r="W61" s="548"/>
      <c r="X61" s="548"/>
      <c r="Y61" s="548"/>
      <c r="Z61" s="548"/>
      <c r="AA61" s="548"/>
      <c r="AB61" s="384"/>
      <c r="AC61" s="385"/>
      <c r="AD61" s="385"/>
      <c r="AE61" s="385"/>
      <c r="AF61" s="385"/>
      <c r="AG61" s="385"/>
      <c r="AH61" s="386"/>
      <c r="AI61" s="337"/>
      <c r="AJ61" s="338"/>
      <c r="AK61" s="338"/>
      <c r="AL61" s="338"/>
      <c r="AM61" s="338"/>
      <c r="AN61" s="339"/>
      <c r="AY61" s="71"/>
      <c r="BI61" s="11"/>
      <c r="BJ61" s="11"/>
      <c r="BK61" s="11"/>
      <c r="BL61" s="11"/>
      <c r="BM61" s="11"/>
      <c r="BN61" s="11"/>
      <c r="BO61" s="11"/>
      <c r="BP61" s="11"/>
      <c r="BQ61" s="11"/>
      <c r="BR61" s="11"/>
      <c r="BS61" s="11"/>
      <c r="BT61" s="11"/>
      <c r="BU61" s="11"/>
      <c r="BV61" s="11"/>
      <c r="BW61" s="11"/>
      <c r="BX61" s="11"/>
      <c r="BY61" s="11"/>
      <c r="BZ61" s="11"/>
      <c r="CA61" s="11"/>
      <c r="CB61" s="11"/>
      <c r="CC61" s="46"/>
      <c r="CD61" s="46"/>
      <c r="CE61" s="46"/>
      <c r="CF61" s="46"/>
      <c r="CG61" s="46"/>
      <c r="CH61" s="46"/>
      <c r="CI61" s="46"/>
      <c r="CJ61" s="46"/>
      <c r="CK61" s="46"/>
      <c r="CL61" s="46"/>
      <c r="CM61" s="46"/>
      <c r="CN61" s="46"/>
      <c r="CO61" s="46"/>
      <c r="CP61" s="46"/>
      <c r="CQ61" s="46"/>
      <c r="CR61" s="46"/>
      <c r="CS61" s="46"/>
      <c r="CT61" s="46"/>
      <c r="CU61" s="46"/>
      <c r="CV61" s="46"/>
    </row>
    <row r="62" spans="1:100" ht="13.5" customHeight="1" thickTop="1" x14ac:dyDescent="0.2">
      <c r="A62" s="54"/>
      <c r="B62" s="54"/>
      <c r="C62" s="54"/>
      <c r="D62" s="54"/>
      <c r="E62" s="54"/>
      <c r="F62" s="54"/>
      <c r="G62" s="54"/>
      <c r="H62" s="54"/>
      <c r="I62" s="54"/>
      <c r="J62" s="54"/>
      <c r="K62" s="54"/>
      <c r="L62" s="54"/>
      <c r="M62" s="54"/>
      <c r="N62" s="54"/>
      <c r="O62" s="54"/>
      <c r="P62" s="54"/>
      <c r="Q62" s="54"/>
      <c r="R62" s="55"/>
      <c r="S62" s="55"/>
      <c r="T62" s="55"/>
      <c r="U62" s="71"/>
      <c r="V62" s="71"/>
      <c r="W62" s="71"/>
      <c r="X62" s="71"/>
      <c r="Y62" s="71"/>
      <c r="Z62" s="71"/>
      <c r="AA62" s="71"/>
      <c r="AB62" s="71"/>
      <c r="AC62" s="71"/>
      <c r="AD62" s="71"/>
      <c r="AE62" s="71"/>
      <c r="AF62" s="71"/>
      <c r="AG62" s="71"/>
      <c r="AH62" s="71"/>
      <c r="AI62" s="71"/>
      <c r="AJ62" s="71"/>
      <c r="AK62" s="71"/>
      <c r="AL62" s="71"/>
      <c r="AM62" s="71"/>
      <c r="AN62" s="71"/>
      <c r="AO62" s="11"/>
      <c r="AP62" s="11"/>
      <c r="AQ62" s="11"/>
      <c r="AR62" s="11"/>
      <c r="AS62" s="11"/>
      <c r="AT62" s="11"/>
      <c r="AU62" s="11"/>
      <c r="AV62" s="11"/>
      <c r="AW62" s="11"/>
      <c r="AX62" s="11"/>
      <c r="AY62" s="46"/>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281" t="s">
        <v>409</v>
      </c>
      <c r="CC62" s="282"/>
      <c r="CD62" s="282"/>
      <c r="CE62" s="282"/>
      <c r="CF62" s="282"/>
      <c r="CG62" s="282"/>
      <c r="CH62" s="282"/>
      <c r="CI62" s="282"/>
      <c r="CJ62" s="282"/>
      <c r="CK62" s="282"/>
      <c r="CL62" s="282"/>
      <c r="CM62" s="282"/>
      <c r="CN62" s="282"/>
      <c r="CO62" s="282"/>
      <c r="CP62" s="282"/>
      <c r="CQ62" s="282"/>
      <c r="CR62" s="282"/>
      <c r="CS62" s="282"/>
      <c r="CT62" s="282"/>
      <c r="CU62" s="282"/>
      <c r="CV62" s="283"/>
    </row>
    <row r="63" spans="1:100" ht="13.5" customHeight="1" thickBot="1" x14ac:dyDescent="0.25">
      <c r="U63" s="71"/>
      <c r="V63" s="71"/>
      <c r="W63" s="71"/>
      <c r="X63" s="71"/>
      <c r="Y63" s="71"/>
      <c r="Z63" s="71"/>
      <c r="AA63" s="71"/>
      <c r="AB63" s="71"/>
      <c r="AC63" s="71"/>
      <c r="AD63" s="71"/>
      <c r="AE63" s="71"/>
      <c r="AF63" s="71"/>
      <c r="AG63" s="71"/>
      <c r="AH63" s="71"/>
      <c r="AI63" s="71"/>
      <c r="AJ63" s="71"/>
      <c r="AK63" s="71"/>
      <c r="AL63" s="71"/>
      <c r="AM63" s="71"/>
      <c r="AN63" s="71"/>
      <c r="AO63" s="46"/>
      <c r="AP63" s="46"/>
      <c r="AQ63" s="46"/>
      <c r="AR63" s="46"/>
      <c r="AS63" s="46"/>
      <c r="AT63" s="46"/>
      <c r="AU63" s="46"/>
      <c r="AV63" s="46"/>
      <c r="AW63" s="46"/>
      <c r="AX63" s="46"/>
      <c r="AY63" s="46"/>
      <c r="AZ63" s="46"/>
      <c r="BA63" s="46"/>
      <c r="BB63" s="46"/>
      <c r="BC63" s="46"/>
      <c r="BD63" s="46"/>
      <c r="BE63" s="46"/>
      <c r="BF63" s="46"/>
      <c r="BG63" s="46"/>
      <c r="BH63" s="46"/>
      <c r="BI63" s="11"/>
      <c r="BJ63" s="11"/>
      <c r="BK63" s="11"/>
      <c r="BL63" s="11"/>
      <c r="BM63" s="11"/>
      <c r="BN63" s="11"/>
      <c r="BO63" s="11"/>
      <c r="BP63" s="11"/>
      <c r="BQ63" s="11"/>
      <c r="BR63" s="11"/>
      <c r="BS63" s="11"/>
      <c r="BT63" s="11"/>
      <c r="BU63" s="11"/>
      <c r="BV63" s="11"/>
      <c r="BW63" s="11"/>
      <c r="BX63" s="11"/>
      <c r="BY63" s="11"/>
      <c r="BZ63" s="11"/>
      <c r="CA63" s="11"/>
      <c r="CB63" s="284"/>
      <c r="CC63" s="285"/>
      <c r="CD63" s="285"/>
      <c r="CE63" s="285"/>
      <c r="CF63" s="285"/>
      <c r="CG63" s="285"/>
      <c r="CH63" s="285"/>
      <c r="CI63" s="285"/>
      <c r="CJ63" s="285"/>
      <c r="CK63" s="285"/>
      <c r="CL63" s="285"/>
      <c r="CM63" s="285"/>
      <c r="CN63" s="285"/>
      <c r="CO63" s="285"/>
      <c r="CP63" s="285"/>
      <c r="CQ63" s="285"/>
      <c r="CR63" s="285"/>
      <c r="CS63" s="285"/>
      <c r="CT63" s="285"/>
      <c r="CU63" s="285"/>
      <c r="CV63" s="286"/>
    </row>
    <row r="64" spans="1:100" ht="13.5" customHeight="1" x14ac:dyDescent="0.2">
      <c r="A64" s="71" t="s">
        <v>412</v>
      </c>
      <c r="U64" s="71"/>
      <c r="V64" s="71"/>
      <c r="W64" s="71"/>
      <c r="X64" s="71"/>
      <c r="Y64" s="71"/>
      <c r="Z64" s="71"/>
      <c r="AA64" s="71"/>
      <c r="AB64" s="71"/>
      <c r="AC64" s="71"/>
      <c r="AD64" s="71"/>
      <c r="AE64" s="71"/>
      <c r="AF64" s="71"/>
      <c r="AG64" s="71"/>
      <c r="AH64" s="71"/>
      <c r="AI64" s="71"/>
      <c r="AJ64" s="71"/>
      <c r="AK64" s="71"/>
      <c r="AL64" s="71"/>
      <c r="AM64" s="71"/>
      <c r="AN64" s="71"/>
      <c r="AO64" s="46"/>
      <c r="AP64" s="46"/>
      <c r="AQ64" s="46"/>
      <c r="AR64" s="46"/>
      <c r="AS64" s="46"/>
      <c r="AT64" s="46"/>
      <c r="AU64" s="46"/>
      <c r="AV64" s="46"/>
      <c r="AW64" s="46"/>
      <c r="AX64" s="46"/>
      <c r="AY64" s="46"/>
      <c r="AZ64" s="46"/>
      <c r="BA64" s="46"/>
      <c r="BB64" s="46"/>
      <c r="BC64" s="46"/>
      <c r="BD64" s="46"/>
      <c r="BE64" s="46"/>
      <c r="BF64" s="46"/>
      <c r="BG64" s="46"/>
      <c r="BH64" s="46"/>
      <c r="BJ64" s="279" t="s">
        <v>413</v>
      </c>
      <c r="BK64" s="279"/>
      <c r="BL64" s="279"/>
      <c r="BM64" s="279"/>
      <c r="BN64" s="279"/>
      <c r="BO64" s="279"/>
      <c r="BP64" s="279"/>
      <c r="BQ64" s="279"/>
      <c r="BR64" s="279"/>
      <c r="BS64" s="279"/>
      <c r="BT64" s="279"/>
      <c r="BU64" s="279"/>
      <c r="BV64" s="279"/>
      <c r="BW64" s="279"/>
      <c r="BX64" s="279"/>
      <c r="CB64" s="273" t="str">
        <f>IF(ヘッダ入力!$AG$35="デフォルト値",ヘッダ入力!$AY$35,VLOOKUP(ヘッダ入力!$AG$35,ヘッダ入力!$AY$35:$BB$43,1,FALSE))</f>
        <v>(株)ショッパー社町田支社</v>
      </c>
      <c r="CC64" s="274"/>
      <c r="CD64" s="274"/>
      <c r="CE64" s="274"/>
      <c r="CF64" s="274"/>
      <c r="CG64" s="274"/>
      <c r="CH64" s="274"/>
      <c r="CI64" s="274"/>
      <c r="CJ64" s="274"/>
      <c r="CK64" s="274"/>
      <c r="CL64" s="274"/>
      <c r="CM64" s="274"/>
      <c r="CN64" s="274"/>
      <c r="CO64" s="274"/>
      <c r="CP64" s="274"/>
      <c r="CQ64" s="274"/>
      <c r="CR64" s="274"/>
      <c r="CS64" s="274"/>
      <c r="CT64" s="274"/>
      <c r="CU64" s="274"/>
      <c r="CV64" s="275"/>
    </row>
    <row r="65" spans="1:100" ht="13.5" customHeight="1" x14ac:dyDescent="0.2">
      <c r="A65" s="71" t="s">
        <v>414</v>
      </c>
      <c r="U65" s="71"/>
      <c r="V65" s="71"/>
      <c r="W65" s="71"/>
      <c r="X65" s="71"/>
      <c r="Y65" s="71"/>
      <c r="Z65" s="71"/>
      <c r="AA65" s="71"/>
      <c r="AB65" s="71"/>
      <c r="AC65" s="71"/>
      <c r="AD65" s="71"/>
      <c r="AE65" s="71"/>
      <c r="AF65" s="71"/>
      <c r="AG65" s="71"/>
      <c r="AH65" s="71"/>
      <c r="AI65" s="71"/>
      <c r="AJ65" s="71"/>
      <c r="AK65" s="71"/>
      <c r="AL65" s="71"/>
      <c r="AM65" s="71"/>
      <c r="AN65" s="71"/>
      <c r="AW65" s="71"/>
      <c r="AY65" s="569" t="s">
        <v>391</v>
      </c>
      <c r="AZ65" s="570"/>
      <c r="BA65" s="570"/>
      <c r="BB65" s="570"/>
      <c r="BC65" s="570"/>
      <c r="BD65" s="570"/>
      <c r="BE65" s="570"/>
      <c r="BF65" s="571"/>
      <c r="BJ65" s="279"/>
      <c r="BK65" s="279"/>
      <c r="BL65" s="279"/>
      <c r="BM65" s="279"/>
      <c r="BN65" s="279"/>
      <c r="BO65" s="279"/>
      <c r="BP65" s="279"/>
      <c r="BQ65" s="279"/>
      <c r="BR65" s="279"/>
      <c r="BS65" s="279"/>
      <c r="BT65" s="279"/>
      <c r="BU65" s="279"/>
      <c r="BV65" s="279"/>
      <c r="BW65" s="279"/>
      <c r="BX65" s="279"/>
      <c r="CB65" s="276"/>
      <c r="CC65" s="277"/>
      <c r="CD65" s="277"/>
      <c r="CE65" s="277"/>
      <c r="CF65" s="277"/>
      <c r="CG65" s="277"/>
      <c r="CH65" s="277"/>
      <c r="CI65" s="277"/>
      <c r="CJ65" s="277"/>
      <c r="CK65" s="277"/>
      <c r="CL65" s="277"/>
      <c r="CM65" s="277"/>
      <c r="CN65" s="277"/>
      <c r="CO65" s="277"/>
      <c r="CP65" s="277"/>
      <c r="CQ65" s="277"/>
      <c r="CR65" s="277"/>
      <c r="CS65" s="277"/>
      <c r="CT65" s="277"/>
      <c r="CU65" s="277"/>
      <c r="CV65" s="278"/>
    </row>
    <row r="66" spans="1:100" ht="13.5" customHeight="1" x14ac:dyDescent="0.2">
      <c r="A66" s="71" t="s">
        <v>416</v>
      </c>
      <c r="U66" s="46"/>
      <c r="V66" s="46"/>
      <c r="W66" s="46"/>
      <c r="X66" s="46"/>
      <c r="Y66" s="46"/>
      <c r="Z66" s="46"/>
      <c r="AA66" s="46"/>
      <c r="AB66" s="46"/>
      <c r="AC66" s="46"/>
      <c r="AD66" s="46"/>
      <c r="AE66" s="46"/>
      <c r="AF66" s="46"/>
      <c r="AG66" s="46"/>
      <c r="AH66" s="46"/>
      <c r="AI66" s="46"/>
      <c r="AJ66" s="46"/>
      <c r="AK66" s="46"/>
      <c r="AL66" s="46"/>
      <c r="AM66" s="46"/>
      <c r="AN66" s="46"/>
      <c r="AW66" s="71"/>
      <c r="AY66" s="560" t="s">
        <v>394</v>
      </c>
      <c r="AZ66" s="561"/>
      <c r="BA66" s="561"/>
      <c r="BB66" s="562"/>
      <c r="BC66" s="291" t="s">
        <v>852</v>
      </c>
      <c r="BD66" s="291"/>
      <c r="BE66" s="291"/>
      <c r="BF66" s="291"/>
      <c r="BJ66" s="536" t="s">
        <v>853</v>
      </c>
      <c r="BK66" s="537"/>
      <c r="BL66" s="537"/>
      <c r="BM66" s="537"/>
      <c r="BN66" s="537"/>
      <c r="BO66" s="537"/>
      <c r="BP66" s="537"/>
      <c r="BQ66" s="537"/>
      <c r="BR66" s="537"/>
      <c r="BS66" s="537"/>
      <c r="BT66" s="537"/>
      <c r="BU66" s="537"/>
      <c r="BV66" s="537"/>
      <c r="BW66" s="537"/>
      <c r="BX66" s="538"/>
      <c r="CB66" s="572" t="str">
        <f>IF(ヘッダ入力!$AG$35="デフォルト値",ヘッダ入力!$AZ$35,VLOOKUP(ヘッダ入力!$AG$35,ヘッダ入力!$AY$35:$BB$43,2,FALSE))</f>
        <v>tel.042-725-2251／fax.042-726-3776</v>
      </c>
      <c r="CC66" s="573"/>
      <c r="CD66" s="573"/>
      <c r="CE66" s="573"/>
      <c r="CF66" s="573"/>
      <c r="CG66" s="573"/>
      <c r="CH66" s="573"/>
      <c r="CI66" s="573"/>
      <c r="CJ66" s="573"/>
      <c r="CK66" s="573"/>
      <c r="CL66" s="573"/>
      <c r="CM66" s="573"/>
      <c r="CN66" s="573"/>
      <c r="CO66" s="573"/>
      <c r="CP66" s="573"/>
      <c r="CQ66" s="573"/>
      <c r="CR66" s="573"/>
      <c r="CS66" s="573"/>
      <c r="CT66" s="573"/>
      <c r="CU66" s="573"/>
      <c r="CV66" s="574"/>
    </row>
    <row r="67" spans="1:100" ht="13.5" customHeight="1" x14ac:dyDescent="0.2">
      <c r="A67" s="71" t="s">
        <v>419</v>
      </c>
      <c r="U67" s="46"/>
      <c r="V67" s="46"/>
      <c r="W67" s="46"/>
      <c r="X67" s="46"/>
      <c r="Y67" s="46"/>
      <c r="Z67" s="46"/>
      <c r="AA67" s="46"/>
      <c r="AB67" s="46"/>
      <c r="AC67" s="46"/>
      <c r="AD67" s="46"/>
      <c r="AE67" s="46"/>
      <c r="AF67" s="46"/>
      <c r="AG67" s="46"/>
      <c r="AH67" s="46"/>
      <c r="AI67" s="46"/>
      <c r="AJ67" s="46"/>
      <c r="AK67" s="46"/>
      <c r="AL67" s="46"/>
      <c r="AM67" s="46"/>
      <c r="AN67" s="46"/>
      <c r="AW67" s="71"/>
      <c r="AY67" s="560" t="s">
        <v>398</v>
      </c>
      <c r="AZ67" s="561"/>
      <c r="BA67" s="561"/>
      <c r="BB67" s="562"/>
      <c r="BC67" s="291">
        <v>2.6</v>
      </c>
      <c r="BD67" s="291"/>
      <c r="BE67" s="291"/>
      <c r="BF67" s="291"/>
      <c r="BJ67" s="243" t="s">
        <v>854</v>
      </c>
      <c r="BK67" s="244"/>
      <c r="BL67" s="244"/>
      <c r="BM67" s="244"/>
      <c r="BN67" s="244"/>
      <c r="BO67" s="244"/>
      <c r="BP67" s="244"/>
      <c r="BQ67" s="244"/>
      <c r="BR67" s="244"/>
      <c r="BS67" s="244"/>
      <c r="BT67" s="244"/>
      <c r="BU67" s="244"/>
      <c r="BV67" s="244"/>
      <c r="BW67" s="244"/>
      <c r="BX67" s="245"/>
      <c r="CB67" s="572"/>
      <c r="CC67" s="573"/>
      <c r="CD67" s="573"/>
      <c r="CE67" s="573"/>
      <c r="CF67" s="573"/>
      <c r="CG67" s="573"/>
      <c r="CH67" s="573"/>
      <c r="CI67" s="573"/>
      <c r="CJ67" s="573"/>
      <c r="CK67" s="573"/>
      <c r="CL67" s="573"/>
      <c r="CM67" s="573"/>
      <c r="CN67" s="573"/>
      <c r="CO67" s="573"/>
      <c r="CP67" s="573"/>
      <c r="CQ67" s="573"/>
      <c r="CR67" s="573"/>
      <c r="CS67" s="573"/>
      <c r="CT67" s="573"/>
      <c r="CU67" s="573"/>
      <c r="CV67" s="574"/>
    </row>
    <row r="68" spans="1:100" ht="13.5" customHeight="1" x14ac:dyDescent="0.2">
      <c r="A68" s="71" t="s">
        <v>422</v>
      </c>
      <c r="U68" s="46"/>
      <c r="V68" s="46"/>
      <c r="W68" s="46"/>
      <c r="X68" s="46"/>
      <c r="Y68" s="46"/>
      <c r="Z68" s="46"/>
      <c r="AA68" s="46"/>
      <c r="AB68" s="46"/>
      <c r="AC68" s="46"/>
      <c r="AD68" s="46"/>
      <c r="AE68" s="46"/>
      <c r="AF68" s="46"/>
      <c r="AG68" s="46"/>
      <c r="AH68" s="46"/>
      <c r="AI68" s="46"/>
      <c r="AJ68" s="46"/>
      <c r="AK68" s="46"/>
      <c r="AL68" s="46"/>
      <c r="AM68" s="46"/>
      <c r="AN68" s="46"/>
      <c r="AW68" s="71"/>
      <c r="AY68" s="560" t="s">
        <v>402</v>
      </c>
      <c r="AZ68" s="561"/>
      <c r="BA68" s="561"/>
      <c r="BB68" s="562"/>
      <c r="BC68" s="291">
        <v>3</v>
      </c>
      <c r="BD68" s="291"/>
      <c r="BE68" s="291"/>
      <c r="BF68" s="291"/>
      <c r="BJ68" s="243"/>
      <c r="BK68" s="244"/>
      <c r="BL68" s="244"/>
      <c r="BM68" s="244"/>
      <c r="BN68" s="244"/>
      <c r="BO68" s="244"/>
      <c r="BP68" s="244"/>
      <c r="BQ68" s="244"/>
      <c r="BR68" s="244"/>
      <c r="BS68" s="244"/>
      <c r="BT68" s="244"/>
      <c r="BU68" s="244"/>
      <c r="BV68" s="244"/>
      <c r="BW68" s="244"/>
      <c r="BX68" s="245"/>
      <c r="CB68" s="252" t="str">
        <f>IF(ヘッダ入力!$AG$35="デフォルト値",ヘッダ入力!$BA$35,VLOOKUP(ヘッダ入力!$AG$35,ヘッダ入力!$AY$35:$BB$43,3,FALSE))</f>
        <v>〒194-0013</v>
      </c>
      <c r="CC68" s="253"/>
      <c r="CD68" s="253"/>
      <c r="CE68" s="253"/>
      <c r="CF68" s="253"/>
      <c r="CG68" s="565" t="str">
        <f>IF(ヘッダ入力!$AG$35="デフォルト値",ヘッダ入力!$BB$35,VLOOKUP(ヘッダ入力!$AG$35,ヘッダ入力!$AY$35:$BB$43,4,FALSE))</f>
        <v>　　町田市原町田4-19-18
　　グリーンコート町田1階</v>
      </c>
      <c r="CH68" s="565"/>
      <c r="CI68" s="565"/>
      <c r="CJ68" s="565"/>
      <c r="CK68" s="565"/>
      <c r="CL68" s="565"/>
      <c r="CM68" s="565"/>
      <c r="CN68" s="565"/>
      <c r="CO68" s="565"/>
      <c r="CP68" s="565"/>
      <c r="CQ68" s="565"/>
      <c r="CR68" s="565"/>
      <c r="CS68" s="565"/>
      <c r="CT68" s="565"/>
      <c r="CU68" s="565"/>
      <c r="CV68" s="566"/>
    </row>
    <row r="69" spans="1:100" ht="13.5" customHeight="1" x14ac:dyDescent="0.2">
      <c r="A69" s="71" t="s">
        <v>423</v>
      </c>
      <c r="AM69" s="71"/>
      <c r="AN69" s="71"/>
      <c r="AW69" s="71"/>
      <c r="AY69" s="560" t="s">
        <v>404</v>
      </c>
      <c r="AZ69" s="561"/>
      <c r="BA69" s="561"/>
      <c r="BB69" s="562"/>
      <c r="BC69" s="291">
        <v>4.2</v>
      </c>
      <c r="BD69" s="291"/>
      <c r="BE69" s="291"/>
      <c r="BF69" s="291"/>
      <c r="BJ69" s="243"/>
      <c r="BK69" s="244"/>
      <c r="BL69" s="244"/>
      <c r="BM69" s="244"/>
      <c r="BN69" s="244"/>
      <c r="BO69" s="244"/>
      <c r="BP69" s="244"/>
      <c r="BQ69" s="244"/>
      <c r="BR69" s="244"/>
      <c r="BS69" s="244"/>
      <c r="BT69" s="244"/>
      <c r="BU69" s="244"/>
      <c r="BV69" s="244"/>
      <c r="BW69" s="244"/>
      <c r="BX69" s="245"/>
      <c r="CB69" s="252"/>
      <c r="CC69" s="253"/>
      <c r="CD69" s="253"/>
      <c r="CE69" s="253"/>
      <c r="CF69" s="253"/>
      <c r="CG69" s="565"/>
      <c r="CH69" s="565"/>
      <c r="CI69" s="565"/>
      <c r="CJ69" s="565"/>
      <c r="CK69" s="565"/>
      <c r="CL69" s="565"/>
      <c r="CM69" s="565"/>
      <c r="CN69" s="565"/>
      <c r="CO69" s="565"/>
      <c r="CP69" s="565"/>
      <c r="CQ69" s="565"/>
      <c r="CR69" s="565"/>
      <c r="CS69" s="565"/>
      <c r="CT69" s="565"/>
      <c r="CU69" s="565"/>
      <c r="CV69" s="566"/>
    </row>
    <row r="70" spans="1:100" ht="13.5" customHeight="1" thickBot="1" x14ac:dyDescent="0.25">
      <c r="A70" s="71" t="s">
        <v>424</v>
      </c>
      <c r="AM70" s="71"/>
      <c r="AN70" s="71"/>
      <c r="AW70" s="71"/>
      <c r="AY70" s="290" t="s">
        <v>406</v>
      </c>
      <c r="AZ70" s="290"/>
      <c r="BA70" s="290"/>
      <c r="BB70" s="290"/>
      <c r="BC70" s="290"/>
      <c r="BD70" s="290"/>
      <c r="BE70" s="290"/>
      <c r="BF70" s="290"/>
      <c r="BJ70" s="258" t="s">
        <v>855</v>
      </c>
      <c r="BK70" s="259"/>
      <c r="BL70" s="259"/>
      <c r="BM70" s="259"/>
      <c r="BN70" s="259"/>
      <c r="BO70" s="259"/>
      <c r="BP70" s="259"/>
      <c r="BQ70" s="259"/>
      <c r="BR70" s="259"/>
      <c r="BS70" s="259"/>
      <c r="BT70" s="259"/>
      <c r="BU70" s="259"/>
      <c r="BV70" s="259"/>
      <c r="BW70" s="259"/>
      <c r="BX70" s="260"/>
      <c r="CB70" s="563"/>
      <c r="CC70" s="564"/>
      <c r="CD70" s="564"/>
      <c r="CE70" s="564"/>
      <c r="CF70" s="564"/>
      <c r="CG70" s="567"/>
      <c r="CH70" s="567"/>
      <c r="CI70" s="567"/>
      <c r="CJ70" s="567"/>
      <c r="CK70" s="567"/>
      <c r="CL70" s="567"/>
      <c r="CM70" s="567"/>
      <c r="CN70" s="567"/>
      <c r="CO70" s="567"/>
      <c r="CP70" s="567"/>
      <c r="CQ70" s="567"/>
      <c r="CR70" s="567"/>
      <c r="CS70" s="567"/>
      <c r="CT70" s="567"/>
      <c r="CU70" s="567"/>
      <c r="CV70" s="568"/>
    </row>
    <row r="71" spans="1:100" ht="13.5" customHeight="1" x14ac:dyDescent="0.2">
      <c r="A71" s="71" t="s">
        <v>426</v>
      </c>
      <c r="AM71" s="71"/>
      <c r="AN71" s="71"/>
      <c r="AO71" s="71"/>
      <c r="AP71" s="71"/>
      <c r="AQ71" s="71"/>
      <c r="AR71" s="71"/>
      <c r="AS71" s="71"/>
      <c r="AT71" s="71"/>
      <c r="AU71" s="71"/>
      <c r="AV71" s="71"/>
      <c r="AW71" s="71"/>
      <c r="AZ71" s="71"/>
      <c r="BA71" s="71"/>
      <c r="BB71" s="71"/>
      <c r="BC71" s="71"/>
      <c r="BD71" s="71"/>
      <c r="BJ71" s="77" t="s">
        <v>427</v>
      </c>
      <c r="BK71" s="77"/>
      <c r="BL71" s="77"/>
      <c r="BM71" s="77"/>
      <c r="BN71" s="77"/>
      <c r="BO71" s="77"/>
      <c r="BP71" s="77"/>
      <c r="BQ71" s="77"/>
      <c r="BR71" s="77"/>
      <c r="BS71" s="77"/>
      <c r="BT71" s="77"/>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row>
    <row r="72" spans="1:100" ht="13.5" customHeight="1" x14ac:dyDescent="0.2">
      <c r="A72" s="71"/>
      <c r="B72" s="71"/>
      <c r="C72" s="71"/>
      <c r="D72" s="71"/>
      <c r="E72" s="71"/>
      <c r="F72" s="71"/>
      <c r="G72" s="71"/>
      <c r="H72" s="71"/>
      <c r="I72" s="71"/>
      <c r="J72" s="71"/>
      <c r="K72" s="71"/>
      <c r="L72" s="71"/>
      <c r="M72" s="71"/>
      <c r="N72" s="71"/>
      <c r="O72" s="71"/>
      <c r="P72" s="71"/>
      <c r="Q72" s="71"/>
      <c r="R72" s="71"/>
      <c r="S72" s="71"/>
      <c r="T72" s="71"/>
      <c r="AM72" s="71"/>
      <c r="AN72" s="71"/>
      <c r="AO72" s="71"/>
      <c r="AP72" s="71"/>
      <c r="AQ72" s="71"/>
      <c r="AR72" s="71"/>
      <c r="AS72" s="71"/>
      <c r="AT72" s="71"/>
      <c r="AU72" s="71"/>
      <c r="AV72" s="71"/>
      <c r="AW72" s="71"/>
      <c r="AZ72" s="71"/>
      <c r="BA72" s="71"/>
      <c r="BB72" s="71"/>
      <c r="BC72" s="71"/>
      <c r="BD72" s="71"/>
      <c r="BE72" s="71"/>
      <c r="BF72" s="71"/>
      <c r="BG72" s="71"/>
      <c r="BH72" s="71"/>
      <c r="BV72" s="78"/>
      <c r="BW72" s="78"/>
      <c r="BX72" s="78"/>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row>
    <row r="73" spans="1:100" x14ac:dyDescent="0.2">
      <c r="A73" s="71"/>
      <c r="B73" s="71"/>
      <c r="C73" s="71"/>
      <c r="D73" s="71"/>
      <c r="E73" s="71"/>
      <c r="F73" s="71"/>
      <c r="G73" s="71"/>
      <c r="H73" s="71"/>
      <c r="I73" s="71"/>
      <c r="J73" s="71"/>
      <c r="K73" s="71"/>
      <c r="L73" s="71"/>
      <c r="M73" s="71"/>
      <c r="N73" s="71"/>
      <c r="O73" s="71"/>
      <c r="P73" s="71"/>
      <c r="Q73" s="71"/>
      <c r="R73" s="71"/>
      <c r="S73" s="71"/>
      <c r="T73" s="71"/>
      <c r="AM73" s="71"/>
      <c r="AN73" s="71"/>
      <c r="AO73" s="71"/>
      <c r="AP73" s="71"/>
      <c r="AQ73" s="71"/>
      <c r="AR73" s="71"/>
      <c r="AS73" s="71"/>
      <c r="AT73" s="71"/>
      <c r="AU73" s="71"/>
      <c r="AV73" s="71"/>
      <c r="AW73" s="71"/>
      <c r="AZ73" s="71"/>
      <c r="BA73" s="71"/>
      <c r="BB73" s="71"/>
      <c r="BC73" s="71"/>
      <c r="BD73" s="71"/>
      <c r="BE73" s="71"/>
      <c r="BF73" s="71"/>
      <c r="BG73" s="71"/>
      <c r="BH73" s="71"/>
      <c r="CC73" s="71"/>
      <c r="CD73" s="71"/>
      <c r="CE73" s="71"/>
      <c r="CF73" s="71"/>
      <c r="CG73" s="71"/>
      <c r="CH73" s="71"/>
      <c r="CI73" s="71"/>
      <c r="CJ73" s="71"/>
      <c r="CK73" s="71"/>
      <c r="CL73" s="71"/>
      <c r="CM73" s="71"/>
      <c r="CN73" s="71"/>
      <c r="CO73" s="71"/>
      <c r="CP73" s="71"/>
      <c r="CQ73" s="71"/>
      <c r="CR73" s="71"/>
      <c r="CS73" s="71"/>
      <c r="CT73" s="71"/>
      <c r="CU73" s="71"/>
      <c r="CV73" s="71"/>
    </row>
    <row r="74" spans="1:100" x14ac:dyDescent="0.2">
      <c r="A74" s="71"/>
      <c r="B74" s="71"/>
      <c r="C74" s="71"/>
      <c r="D74" s="71"/>
      <c r="E74" s="71"/>
      <c r="F74" s="71"/>
      <c r="G74" s="71"/>
      <c r="H74" s="71"/>
      <c r="I74" s="71"/>
      <c r="J74" s="71"/>
      <c r="K74" s="71"/>
      <c r="L74" s="71"/>
      <c r="M74" s="71"/>
      <c r="N74" s="71"/>
      <c r="O74" s="71"/>
      <c r="P74" s="71"/>
      <c r="Q74" s="71"/>
      <c r="R74" s="71"/>
      <c r="S74" s="71"/>
      <c r="T74" s="71"/>
      <c r="AM74" s="71"/>
      <c r="AN74" s="71"/>
      <c r="AO74" s="71"/>
      <c r="AP74" s="71"/>
      <c r="AQ74" s="71"/>
      <c r="AR74" s="71"/>
      <c r="AS74" s="71"/>
      <c r="AT74" s="71"/>
      <c r="AU74" s="71"/>
      <c r="AV74" s="71"/>
      <c r="AW74" s="71"/>
      <c r="AZ74" s="71"/>
      <c r="BA74" s="71"/>
      <c r="BB74" s="71"/>
      <c r="BC74" s="71"/>
      <c r="BD74" s="71"/>
      <c r="BE74" s="71"/>
      <c r="BF74" s="71"/>
      <c r="BG74" s="71"/>
      <c r="BH74" s="71"/>
      <c r="CC74" s="71"/>
      <c r="CD74" s="71"/>
      <c r="CE74" s="71"/>
      <c r="CF74" s="71"/>
      <c r="CG74" s="71"/>
      <c r="CH74" s="71"/>
      <c r="CI74" s="71"/>
      <c r="CJ74" s="71"/>
      <c r="CK74" s="71"/>
      <c r="CL74" s="71"/>
      <c r="CM74" s="71"/>
      <c r="CN74" s="71"/>
      <c r="CO74" s="71"/>
      <c r="CP74" s="71"/>
      <c r="CQ74" s="71"/>
      <c r="CR74" s="71"/>
      <c r="CS74" s="71"/>
      <c r="CT74" s="71"/>
      <c r="CU74" s="71"/>
      <c r="CV74" s="71"/>
    </row>
    <row r="75" spans="1:100" x14ac:dyDescent="0.2">
      <c r="AM75" s="71"/>
      <c r="AN75" s="71"/>
      <c r="AO75" s="71"/>
      <c r="AP75" s="71"/>
      <c r="AQ75" s="71"/>
      <c r="AR75" s="71"/>
      <c r="AS75" s="71"/>
      <c r="AT75" s="71"/>
      <c r="AU75" s="71"/>
      <c r="AV75" s="71"/>
      <c r="AW75" s="71"/>
      <c r="AZ75" s="71"/>
      <c r="BA75" s="71"/>
      <c r="BB75" s="71"/>
      <c r="BC75" s="71"/>
      <c r="BD75" s="71"/>
      <c r="CC75" s="71"/>
      <c r="CD75" s="71"/>
      <c r="CE75" s="71"/>
      <c r="CF75" s="71"/>
      <c r="CG75" s="71"/>
      <c r="CH75" s="71"/>
      <c r="CI75" s="71"/>
    </row>
    <row r="76" spans="1:100" x14ac:dyDescent="0.2">
      <c r="X76" s="59"/>
      <c r="Y76" s="59"/>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Z76" s="71"/>
      <c r="BA76" s="71"/>
      <c r="BB76" s="71"/>
      <c r="BC76" s="71"/>
      <c r="BD76" s="71"/>
    </row>
    <row r="77" spans="1:100" x14ac:dyDescent="0.2">
      <c r="X77" s="59"/>
      <c r="Y77" s="59"/>
      <c r="Z77" s="71"/>
      <c r="AA77" s="71"/>
      <c r="AB77" s="71"/>
      <c r="AC77" s="71"/>
      <c r="AD77" s="71"/>
      <c r="AE77" s="71"/>
      <c r="AF77" s="71"/>
      <c r="AG77" s="71"/>
      <c r="AH77" s="71"/>
      <c r="AI77" s="71"/>
      <c r="AJ77" s="71"/>
      <c r="AK77" s="71"/>
      <c r="AL77" s="71"/>
      <c r="AM77" s="71"/>
      <c r="AN77" s="71"/>
    </row>
    <row r="78" spans="1:100" x14ac:dyDescent="0.2">
      <c r="U78" s="71"/>
      <c r="V78" s="71"/>
      <c r="W78" s="71"/>
      <c r="X78" s="71"/>
      <c r="Y78" s="71"/>
      <c r="Z78" s="71"/>
      <c r="AA78" s="71"/>
      <c r="AB78" s="71"/>
      <c r="AC78" s="71"/>
      <c r="AD78" s="71"/>
      <c r="AE78" s="71"/>
      <c r="AF78" s="71"/>
      <c r="AG78" s="71"/>
      <c r="AH78" s="71"/>
      <c r="AI78" s="71"/>
      <c r="AJ78" s="71"/>
      <c r="AK78" s="71"/>
      <c r="AL78" s="71"/>
      <c r="AM78" s="71"/>
      <c r="AN78" s="71"/>
    </row>
    <row r="79" spans="1:100" x14ac:dyDescent="0.2">
      <c r="U79" s="71"/>
      <c r="V79" s="71"/>
      <c r="W79" s="71"/>
      <c r="X79" s="71"/>
      <c r="Y79" s="71"/>
      <c r="Z79" s="71"/>
      <c r="AA79" s="71"/>
      <c r="AB79" s="71"/>
      <c r="AC79" s="71"/>
      <c r="AD79" s="71"/>
      <c r="AE79" s="71"/>
      <c r="AF79" s="71"/>
      <c r="AG79" s="71"/>
      <c r="AH79" s="71"/>
      <c r="AI79" s="71"/>
      <c r="AJ79" s="71"/>
      <c r="AK79" s="71"/>
      <c r="AL79" s="71"/>
      <c r="AM79" s="71"/>
      <c r="AN79" s="71"/>
    </row>
    <row r="80" spans="1:100" x14ac:dyDescent="0.2">
      <c r="U80" s="71"/>
      <c r="V80" s="71"/>
      <c r="W80" s="71"/>
      <c r="X80" s="71"/>
      <c r="Y80" s="71"/>
      <c r="Z80" s="71"/>
      <c r="AA80" s="71"/>
      <c r="AB80" s="71"/>
      <c r="AC80" s="71"/>
      <c r="AD80" s="71"/>
      <c r="AE80" s="71"/>
      <c r="AF80" s="71"/>
      <c r="AG80" s="71"/>
      <c r="AH80" s="71"/>
      <c r="AI80" s="71"/>
      <c r="AJ80" s="71"/>
      <c r="AK80" s="71"/>
      <c r="AL80" s="71"/>
      <c r="AM80" s="71"/>
      <c r="AN80" s="71"/>
    </row>
    <row r="81" spans="61:80" x14ac:dyDescent="0.2">
      <c r="BI81" s="71"/>
      <c r="BJ81" s="71"/>
      <c r="BK81" s="71"/>
      <c r="BL81" s="71"/>
      <c r="BM81" s="71"/>
      <c r="BN81" s="71"/>
      <c r="BO81" s="71"/>
      <c r="BP81" s="71"/>
      <c r="BQ81" s="71"/>
      <c r="BR81" s="71"/>
      <c r="BS81" s="71"/>
    </row>
    <row r="82" spans="61:80" x14ac:dyDescent="0.2">
      <c r="BI82" s="71"/>
      <c r="BJ82" s="71"/>
      <c r="BK82" s="71"/>
      <c r="BL82" s="71"/>
      <c r="BM82" s="71"/>
      <c r="BN82" s="71"/>
      <c r="BO82" s="71"/>
      <c r="BP82" s="71"/>
      <c r="BQ82" s="71"/>
      <c r="BR82" s="71"/>
      <c r="BS82" s="71"/>
    </row>
    <row r="83" spans="61:80" x14ac:dyDescent="0.2">
      <c r="BI83" s="71"/>
      <c r="BJ83" s="71"/>
      <c r="BK83" s="71"/>
      <c r="BL83" s="71"/>
      <c r="BM83" s="71"/>
      <c r="BN83" s="71"/>
      <c r="BO83" s="71"/>
      <c r="BP83" s="71"/>
      <c r="BQ83" s="71"/>
      <c r="BR83" s="71"/>
      <c r="BS83" s="71"/>
      <c r="BT83" s="71"/>
      <c r="BU83" s="71"/>
      <c r="BV83" s="71"/>
      <c r="BW83" s="71"/>
      <c r="BX83" s="71"/>
      <c r="BY83" s="71"/>
      <c r="BZ83" s="71"/>
      <c r="CA83" s="71"/>
      <c r="CB83" s="71"/>
    </row>
    <row r="84" spans="61:80" x14ac:dyDescent="0.2">
      <c r="BI84" s="71"/>
      <c r="BJ84" s="71"/>
      <c r="BK84" s="71"/>
      <c r="BL84" s="71"/>
      <c r="BM84" s="71"/>
      <c r="BN84" s="71"/>
      <c r="BO84" s="71"/>
      <c r="BP84" s="71"/>
      <c r="BQ84" s="71"/>
      <c r="BR84" s="71"/>
      <c r="BS84" s="71"/>
      <c r="BT84" s="71"/>
      <c r="BU84" s="71"/>
      <c r="BV84" s="71"/>
      <c r="BW84" s="71"/>
      <c r="BX84" s="71"/>
      <c r="BY84" s="71"/>
      <c r="BZ84" s="71"/>
      <c r="CA84" s="71"/>
      <c r="CB84" s="71"/>
    </row>
    <row r="85" spans="61:80" x14ac:dyDescent="0.2">
      <c r="BI85" s="71"/>
      <c r="BJ85" s="71"/>
      <c r="BK85" s="71"/>
      <c r="BL85" s="71"/>
      <c r="BM85" s="71"/>
      <c r="BN85" s="71"/>
      <c r="BO85" s="71"/>
      <c r="BP85" s="71"/>
      <c r="BQ85" s="71"/>
      <c r="BR85" s="71"/>
      <c r="BS85" s="71"/>
      <c r="BT85" s="71"/>
      <c r="BU85" s="71"/>
      <c r="BV85" s="71"/>
      <c r="BW85" s="71"/>
      <c r="BX85" s="71"/>
      <c r="BY85" s="71"/>
      <c r="BZ85" s="71"/>
      <c r="CA85" s="71"/>
      <c r="CB85" s="71"/>
    </row>
    <row r="86" spans="61:80" x14ac:dyDescent="0.2">
      <c r="BI86" s="71"/>
      <c r="BJ86" s="71"/>
      <c r="BK86" s="71"/>
      <c r="BL86" s="71"/>
      <c r="BM86" s="71"/>
      <c r="BN86" s="71"/>
      <c r="BO86" s="71"/>
      <c r="BP86" s="71"/>
      <c r="BQ86" s="71"/>
      <c r="BR86" s="71"/>
      <c r="BS86" s="71"/>
      <c r="BT86" s="71"/>
      <c r="BU86" s="71"/>
      <c r="BV86" s="71"/>
      <c r="BW86" s="71"/>
      <c r="BX86" s="71"/>
      <c r="BY86" s="71"/>
      <c r="BZ86" s="71"/>
      <c r="CA86" s="71"/>
      <c r="CB86" s="71"/>
    </row>
    <row r="87" spans="61:80" x14ac:dyDescent="0.2">
      <c r="BI87" s="71"/>
      <c r="BJ87" s="71"/>
      <c r="BK87" s="71"/>
      <c r="BL87" s="71"/>
      <c r="BM87" s="71"/>
      <c r="BN87" s="71"/>
      <c r="BO87" s="71"/>
      <c r="BP87" s="71"/>
      <c r="BQ87" s="71"/>
      <c r="BR87" s="71"/>
      <c r="BS87" s="71"/>
      <c r="BT87" s="71"/>
      <c r="BU87" s="71"/>
      <c r="BV87" s="71"/>
      <c r="BW87" s="71"/>
      <c r="BX87" s="71"/>
      <c r="BY87" s="71"/>
      <c r="BZ87" s="71"/>
      <c r="CA87" s="71"/>
      <c r="CB87" s="71"/>
    </row>
    <row r="88" spans="61:80" x14ac:dyDescent="0.2">
      <c r="BI88" s="71"/>
      <c r="BJ88" s="71"/>
      <c r="BK88" s="71"/>
      <c r="BL88" s="71"/>
      <c r="BM88" s="71"/>
      <c r="BN88" s="71"/>
      <c r="BO88" s="71"/>
      <c r="BP88" s="71"/>
      <c r="BQ88" s="71"/>
      <c r="BR88" s="71"/>
      <c r="BS88" s="71"/>
      <c r="BT88" s="71"/>
      <c r="BU88" s="71"/>
      <c r="BV88" s="71"/>
      <c r="BW88" s="71"/>
      <c r="BX88" s="71"/>
      <c r="BY88" s="71"/>
      <c r="BZ88" s="71"/>
      <c r="CA88" s="71"/>
      <c r="CB88" s="71"/>
    </row>
  </sheetData>
  <sheetProtection formatCells="0"/>
  <mergeCells count="922">
    <mergeCell ref="BV4:CF5"/>
    <mergeCell ref="CG4:CI5"/>
    <mergeCell ref="CJ4:CV6"/>
    <mergeCell ref="A5:G8"/>
    <mergeCell ref="I5:AE6"/>
    <mergeCell ref="AF5:AN6"/>
    <mergeCell ref="AO5:AU6"/>
    <mergeCell ref="AV5:AW5"/>
    <mergeCell ref="A1:BE2"/>
    <mergeCell ref="I3:Q3"/>
    <mergeCell ref="BE3:BQ3"/>
    <mergeCell ref="A4:G4"/>
    <mergeCell ref="I4:Y4"/>
    <mergeCell ref="Z4:AE4"/>
    <mergeCell ref="AF4:AN4"/>
    <mergeCell ref="AO4:AU4"/>
    <mergeCell ref="AV4:BD4"/>
    <mergeCell ref="BE4:BL4"/>
    <mergeCell ref="AX5:BC5"/>
    <mergeCell ref="BF5:BK5"/>
    <mergeCell ref="BN5:BQ5"/>
    <mergeCell ref="AV6:AW6"/>
    <mergeCell ref="AX6:BC6"/>
    <mergeCell ref="BF6:BI6"/>
    <mergeCell ref="BJ6:BP6"/>
    <mergeCell ref="BN4:BQ4"/>
    <mergeCell ref="BR4:BU5"/>
    <mergeCell ref="BR6:CI6"/>
    <mergeCell ref="I7:J7"/>
    <mergeCell ref="K7:M7"/>
    <mergeCell ref="O7:Q7"/>
    <mergeCell ref="S7:V7"/>
    <mergeCell ref="W7:Y7"/>
    <mergeCell ref="Z7:AC7"/>
    <mergeCell ref="AD7:AE7"/>
    <mergeCell ref="AF7:AT7"/>
    <mergeCell ref="AW7:BA7"/>
    <mergeCell ref="BE7:BI7"/>
    <mergeCell ref="BJ7:BQ7"/>
    <mergeCell ref="BR7:CI10"/>
    <mergeCell ref="CJ7:CV7"/>
    <mergeCell ref="I8:AE8"/>
    <mergeCell ref="AF8:AO10"/>
    <mergeCell ref="AP8:AU8"/>
    <mergeCell ref="AV8:BD8"/>
    <mergeCell ref="BE8:BI10"/>
    <mergeCell ref="BJ8:BQ10"/>
    <mergeCell ref="I9:AE10"/>
    <mergeCell ref="AP9:AU9"/>
    <mergeCell ref="AW9:BA9"/>
    <mergeCell ref="AP10:AU10"/>
    <mergeCell ref="BA10:BC10"/>
    <mergeCell ref="A12:J12"/>
    <mergeCell ref="K12:L12"/>
    <mergeCell ref="M12:AB12"/>
    <mergeCell ref="AC12:AJ12"/>
    <mergeCell ref="AK12:AN12"/>
    <mergeCell ref="AO12:AX12"/>
    <mergeCell ref="AY12:AZ12"/>
    <mergeCell ref="BA12:CJ12"/>
    <mergeCell ref="CK12:CR12"/>
    <mergeCell ref="CS12:CV12"/>
    <mergeCell ref="A13:C13"/>
    <mergeCell ref="D13:N13"/>
    <mergeCell ref="O13:Q13"/>
    <mergeCell ref="R13:T13"/>
    <mergeCell ref="U13:W13"/>
    <mergeCell ref="CF13:CP13"/>
    <mergeCell ref="CQ13:CS13"/>
    <mergeCell ref="CT13:CV13"/>
    <mergeCell ref="A14:C14"/>
    <mergeCell ref="D14:N14"/>
    <mergeCell ref="O14:Q14"/>
    <mergeCell ref="R14:T14"/>
    <mergeCell ref="U14:W14"/>
    <mergeCell ref="X14:AH14"/>
    <mergeCell ref="AI14:AK14"/>
    <mergeCell ref="BF13:BH13"/>
    <mergeCell ref="BI13:BK13"/>
    <mergeCell ref="BL13:BV13"/>
    <mergeCell ref="BW13:BY13"/>
    <mergeCell ref="BZ13:CB13"/>
    <mergeCell ref="CC13:CE13"/>
    <mergeCell ref="X13:AH13"/>
    <mergeCell ref="AI13:AK13"/>
    <mergeCell ref="AL13:AN13"/>
    <mergeCell ref="AO13:AQ13"/>
    <mergeCell ref="AR13:BB13"/>
    <mergeCell ref="BC13:BE13"/>
    <mergeCell ref="CT14:CV14"/>
    <mergeCell ref="A15:C15"/>
    <mergeCell ref="D15:N15"/>
    <mergeCell ref="O15:Q15"/>
    <mergeCell ref="R15:T15"/>
    <mergeCell ref="U15:W15"/>
    <mergeCell ref="X15:AH15"/>
    <mergeCell ref="AI15:AK15"/>
    <mergeCell ref="AL15:AN15"/>
    <mergeCell ref="AO15:AQ15"/>
    <mergeCell ref="BL14:BV14"/>
    <mergeCell ref="BW14:BY14"/>
    <mergeCell ref="BZ14:CB14"/>
    <mergeCell ref="CC14:CE14"/>
    <mergeCell ref="CF14:CP14"/>
    <mergeCell ref="CQ14:CS14"/>
    <mergeCell ref="AL14:AN14"/>
    <mergeCell ref="AO14:AQ14"/>
    <mergeCell ref="AR14:BB14"/>
    <mergeCell ref="BC14:BE14"/>
    <mergeCell ref="BF14:BH14"/>
    <mergeCell ref="BI14:BK14"/>
    <mergeCell ref="BZ15:CB15"/>
    <mergeCell ref="CC15:CE15"/>
    <mergeCell ref="CF15:CP15"/>
    <mergeCell ref="CQ15:CS15"/>
    <mergeCell ref="CT15:CV15"/>
    <mergeCell ref="A16:C16"/>
    <mergeCell ref="D16:N16"/>
    <mergeCell ref="O16:Q16"/>
    <mergeCell ref="R16:T16"/>
    <mergeCell ref="U16:W16"/>
    <mergeCell ref="AR15:BB15"/>
    <mergeCell ref="BC15:BE15"/>
    <mergeCell ref="BF15:BH15"/>
    <mergeCell ref="BI15:BK15"/>
    <mergeCell ref="BL15:BV15"/>
    <mergeCell ref="BW15:BY15"/>
    <mergeCell ref="CF16:CP16"/>
    <mergeCell ref="CQ16:CS16"/>
    <mergeCell ref="CT16:CV16"/>
    <mergeCell ref="A17:C17"/>
    <mergeCell ref="D17:N17"/>
    <mergeCell ref="O17:Q17"/>
    <mergeCell ref="R17:T17"/>
    <mergeCell ref="U17:W17"/>
    <mergeCell ref="X17:AH17"/>
    <mergeCell ref="AI17:AK17"/>
    <mergeCell ref="BF16:BH16"/>
    <mergeCell ref="BI16:BK16"/>
    <mergeCell ref="BL16:BV16"/>
    <mergeCell ref="BW16:BY16"/>
    <mergeCell ref="BZ16:CB16"/>
    <mergeCell ref="CC16:CE16"/>
    <mergeCell ref="X16:AH16"/>
    <mergeCell ref="AI16:AK16"/>
    <mergeCell ref="AL16:AN16"/>
    <mergeCell ref="AO16:AQ16"/>
    <mergeCell ref="AR16:BB16"/>
    <mergeCell ref="BC16:BE16"/>
    <mergeCell ref="CT17:CV17"/>
    <mergeCell ref="A18:C18"/>
    <mergeCell ref="D18:N18"/>
    <mergeCell ref="O18:Q18"/>
    <mergeCell ref="R18:T18"/>
    <mergeCell ref="U18:W18"/>
    <mergeCell ref="X18:AH18"/>
    <mergeCell ref="AI18:AK18"/>
    <mergeCell ref="AL18:AN18"/>
    <mergeCell ref="AO18:AQ18"/>
    <mergeCell ref="BL17:BV17"/>
    <mergeCell ref="BW17:BY17"/>
    <mergeCell ref="BZ17:CB17"/>
    <mergeCell ref="CC17:CE17"/>
    <mergeCell ref="CF17:CP17"/>
    <mergeCell ref="CQ17:CS17"/>
    <mergeCell ref="AL17:AN17"/>
    <mergeCell ref="AO17:AQ17"/>
    <mergeCell ref="AR17:BB17"/>
    <mergeCell ref="BC17:BE17"/>
    <mergeCell ref="BF17:BH17"/>
    <mergeCell ref="BI17:BK17"/>
    <mergeCell ref="CC18:CE18"/>
    <mergeCell ref="CF18:CP18"/>
    <mergeCell ref="CQ18:CS18"/>
    <mergeCell ref="CT18:CV18"/>
    <mergeCell ref="A19:C19"/>
    <mergeCell ref="D19:N19"/>
    <mergeCell ref="O19:Q19"/>
    <mergeCell ref="R19:T19"/>
    <mergeCell ref="U19:W19"/>
    <mergeCell ref="X19:AH19"/>
    <mergeCell ref="AR18:BB18"/>
    <mergeCell ref="BC18:BE18"/>
    <mergeCell ref="BF18:BH18"/>
    <mergeCell ref="BI18:BV18"/>
    <mergeCell ref="BW18:BY18"/>
    <mergeCell ref="BZ18:CB18"/>
    <mergeCell ref="A20:C20"/>
    <mergeCell ref="D20:N20"/>
    <mergeCell ref="O20:Q20"/>
    <mergeCell ref="R20:T20"/>
    <mergeCell ref="U20:W20"/>
    <mergeCell ref="X20:AH20"/>
    <mergeCell ref="AI20:AK20"/>
    <mergeCell ref="AL20:AN20"/>
    <mergeCell ref="BI19:BK19"/>
    <mergeCell ref="AI19:AK19"/>
    <mergeCell ref="AL19:AN19"/>
    <mergeCell ref="AO19:AQ19"/>
    <mergeCell ref="AR19:BB19"/>
    <mergeCell ref="BC19:BE19"/>
    <mergeCell ref="BF19:BH19"/>
    <mergeCell ref="CT20:CV20"/>
    <mergeCell ref="AO20:AQ20"/>
    <mergeCell ref="AR20:BB20"/>
    <mergeCell ref="BC20:BE20"/>
    <mergeCell ref="BF20:BH20"/>
    <mergeCell ref="BI20:BK20"/>
    <mergeCell ref="BL20:BV20"/>
    <mergeCell ref="CQ19:CS19"/>
    <mergeCell ref="CT19:CV19"/>
    <mergeCell ref="BL19:BV19"/>
    <mergeCell ref="BW19:BY19"/>
    <mergeCell ref="BZ19:CB19"/>
    <mergeCell ref="CC19:CE19"/>
    <mergeCell ref="CF19:CP19"/>
    <mergeCell ref="R21:T21"/>
    <mergeCell ref="U21:W21"/>
    <mergeCell ref="X21:AH21"/>
    <mergeCell ref="AI21:AK21"/>
    <mergeCell ref="BW20:BY20"/>
    <mergeCell ref="BZ20:CB20"/>
    <mergeCell ref="CC20:CE20"/>
    <mergeCell ref="CF20:CP20"/>
    <mergeCell ref="CQ20:CS20"/>
    <mergeCell ref="CT21:CV21"/>
    <mergeCell ref="A22:C22"/>
    <mergeCell ref="D22:N22"/>
    <mergeCell ref="O22:Q22"/>
    <mergeCell ref="R22:T22"/>
    <mergeCell ref="U22:W22"/>
    <mergeCell ref="X22:AH22"/>
    <mergeCell ref="AI22:AK22"/>
    <mergeCell ref="AL22:AN22"/>
    <mergeCell ref="AO22:AQ22"/>
    <mergeCell ref="BL21:BV21"/>
    <mergeCell ref="BW21:BY21"/>
    <mergeCell ref="BZ21:CB21"/>
    <mergeCell ref="CC21:CE21"/>
    <mergeCell ref="CF21:CP21"/>
    <mergeCell ref="CQ21:CS21"/>
    <mergeCell ref="AL21:AN21"/>
    <mergeCell ref="AO21:AQ21"/>
    <mergeCell ref="AR21:BB21"/>
    <mergeCell ref="BC21:BE21"/>
    <mergeCell ref="BF21:BH21"/>
    <mergeCell ref="BI21:BK21"/>
    <mergeCell ref="A21:N21"/>
    <mergeCell ref="O21:Q21"/>
    <mergeCell ref="BZ22:CB22"/>
    <mergeCell ref="CC22:CE22"/>
    <mergeCell ref="CF22:CP22"/>
    <mergeCell ref="CQ22:CS22"/>
    <mergeCell ref="CT22:CV22"/>
    <mergeCell ref="A23:C23"/>
    <mergeCell ref="D23:N23"/>
    <mergeCell ref="O23:Q23"/>
    <mergeCell ref="R23:T23"/>
    <mergeCell ref="U23:AH23"/>
    <mergeCell ref="AR22:BB22"/>
    <mergeCell ref="BC22:BE22"/>
    <mergeCell ref="BF22:BH22"/>
    <mergeCell ref="BI22:BK22"/>
    <mergeCell ref="BL22:BV22"/>
    <mergeCell ref="BW22:BY22"/>
    <mergeCell ref="BW23:BY23"/>
    <mergeCell ref="BZ23:CB23"/>
    <mergeCell ref="CC23:CP23"/>
    <mergeCell ref="CQ23:CS23"/>
    <mergeCell ref="CT23:CV23"/>
    <mergeCell ref="A24:C24"/>
    <mergeCell ref="D24:N24"/>
    <mergeCell ref="O24:Q24"/>
    <mergeCell ref="R24:T24"/>
    <mergeCell ref="U24:W24"/>
    <mergeCell ref="AI23:AK23"/>
    <mergeCell ref="AL23:AN23"/>
    <mergeCell ref="AO23:BB23"/>
    <mergeCell ref="BC23:BE23"/>
    <mergeCell ref="BF23:BH23"/>
    <mergeCell ref="BI23:BV23"/>
    <mergeCell ref="CF24:CP24"/>
    <mergeCell ref="CQ24:CS24"/>
    <mergeCell ref="CT24:CV24"/>
    <mergeCell ref="A25:C25"/>
    <mergeCell ref="D25:N25"/>
    <mergeCell ref="O25:Q25"/>
    <mergeCell ref="R25:T25"/>
    <mergeCell ref="U25:W25"/>
    <mergeCell ref="X25:AH25"/>
    <mergeCell ref="AI25:AK25"/>
    <mergeCell ref="BF24:BH24"/>
    <mergeCell ref="BI24:BK24"/>
    <mergeCell ref="BL24:BV24"/>
    <mergeCell ref="BW24:BY24"/>
    <mergeCell ref="BZ24:CB24"/>
    <mergeCell ref="CC24:CE24"/>
    <mergeCell ref="X24:AH24"/>
    <mergeCell ref="AI24:AK24"/>
    <mergeCell ref="AL24:AN24"/>
    <mergeCell ref="AO24:AQ24"/>
    <mergeCell ref="AR24:BB24"/>
    <mergeCell ref="BC24:BE24"/>
    <mergeCell ref="CT25:CV25"/>
    <mergeCell ref="A26:C26"/>
    <mergeCell ref="D26:N26"/>
    <mergeCell ref="O26:Q26"/>
    <mergeCell ref="R26:T26"/>
    <mergeCell ref="U26:W26"/>
    <mergeCell ref="X26:AH26"/>
    <mergeCell ref="AI26:AK26"/>
    <mergeCell ref="AL26:AN26"/>
    <mergeCell ref="AO26:AQ26"/>
    <mergeCell ref="BL25:BV25"/>
    <mergeCell ref="BW25:BY25"/>
    <mergeCell ref="BZ25:CB25"/>
    <mergeCell ref="CC25:CE25"/>
    <mergeCell ref="CF25:CP25"/>
    <mergeCell ref="CQ25:CS25"/>
    <mergeCell ref="AL25:AN25"/>
    <mergeCell ref="AO25:AQ25"/>
    <mergeCell ref="AR25:BB25"/>
    <mergeCell ref="BC25:BE25"/>
    <mergeCell ref="BF25:BH25"/>
    <mergeCell ref="BI25:BK25"/>
    <mergeCell ref="BZ26:CB26"/>
    <mergeCell ref="CC26:CE26"/>
    <mergeCell ref="CF26:CP26"/>
    <mergeCell ref="CQ26:CS26"/>
    <mergeCell ref="CT26:CV26"/>
    <mergeCell ref="A27:C27"/>
    <mergeCell ref="D27:N27"/>
    <mergeCell ref="O27:Q27"/>
    <mergeCell ref="R27:T27"/>
    <mergeCell ref="U27:W27"/>
    <mergeCell ref="AR26:BB26"/>
    <mergeCell ref="BC26:BE26"/>
    <mergeCell ref="BF26:BH26"/>
    <mergeCell ref="BI26:BK26"/>
    <mergeCell ref="BL26:BV26"/>
    <mergeCell ref="BW26:BY26"/>
    <mergeCell ref="CF27:CP27"/>
    <mergeCell ref="CQ27:CS27"/>
    <mergeCell ref="CT27:CV27"/>
    <mergeCell ref="A28:C28"/>
    <mergeCell ref="D28:N28"/>
    <mergeCell ref="O28:Q28"/>
    <mergeCell ref="R28:T28"/>
    <mergeCell ref="U28:W28"/>
    <mergeCell ref="X28:AH28"/>
    <mergeCell ref="AI28:AK28"/>
    <mergeCell ref="BF27:BH27"/>
    <mergeCell ref="BI27:BK27"/>
    <mergeCell ref="BL27:BV27"/>
    <mergeCell ref="BW27:BY27"/>
    <mergeCell ref="BZ27:CB27"/>
    <mergeCell ref="CC27:CE27"/>
    <mergeCell ref="X27:AH27"/>
    <mergeCell ref="AI27:AK27"/>
    <mergeCell ref="AL27:AN27"/>
    <mergeCell ref="AO27:AQ27"/>
    <mergeCell ref="AR27:BB27"/>
    <mergeCell ref="BC27:BE27"/>
    <mergeCell ref="CT28:CV28"/>
    <mergeCell ref="A29:C29"/>
    <mergeCell ref="D29:N29"/>
    <mergeCell ref="O29:Q29"/>
    <mergeCell ref="R29:T29"/>
    <mergeCell ref="U29:W29"/>
    <mergeCell ref="X29:AH29"/>
    <mergeCell ref="AI29:AK29"/>
    <mergeCell ref="AL29:AN29"/>
    <mergeCell ref="AO29:AQ29"/>
    <mergeCell ref="BL28:BV28"/>
    <mergeCell ref="BW28:BY28"/>
    <mergeCell ref="BZ28:CB28"/>
    <mergeCell ref="CC28:CE28"/>
    <mergeCell ref="CF28:CP28"/>
    <mergeCell ref="CQ28:CS28"/>
    <mergeCell ref="AL28:AN28"/>
    <mergeCell ref="AO28:AQ28"/>
    <mergeCell ref="AR28:BB28"/>
    <mergeCell ref="BC28:BE28"/>
    <mergeCell ref="BF28:BH28"/>
    <mergeCell ref="BI28:BK28"/>
    <mergeCell ref="BZ29:CB29"/>
    <mergeCell ref="CC29:CE29"/>
    <mergeCell ref="CF29:CP29"/>
    <mergeCell ref="CQ29:CS29"/>
    <mergeCell ref="CT29:CV29"/>
    <mergeCell ref="A30:C30"/>
    <mergeCell ref="D30:N30"/>
    <mergeCell ref="O30:Q30"/>
    <mergeCell ref="R30:T30"/>
    <mergeCell ref="U30:W30"/>
    <mergeCell ref="AR29:BB29"/>
    <mergeCell ref="BC29:BE29"/>
    <mergeCell ref="BF29:BH29"/>
    <mergeCell ref="BI29:BK29"/>
    <mergeCell ref="BL29:BV29"/>
    <mergeCell ref="BW29:BY29"/>
    <mergeCell ref="A31:C31"/>
    <mergeCell ref="D31:N31"/>
    <mergeCell ref="O31:Q31"/>
    <mergeCell ref="R31:T31"/>
    <mergeCell ref="U31:W31"/>
    <mergeCell ref="X31:AH31"/>
    <mergeCell ref="AI31:AK31"/>
    <mergeCell ref="BF30:BH30"/>
    <mergeCell ref="BI30:BK30"/>
    <mergeCell ref="X30:AH30"/>
    <mergeCell ref="AI30:AK30"/>
    <mergeCell ref="AL30:AN30"/>
    <mergeCell ref="AO30:AQ30"/>
    <mergeCell ref="AR30:BB30"/>
    <mergeCell ref="BC30:BE30"/>
    <mergeCell ref="CT31:CV31"/>
    <mergeCell ref="AL31:AN31"/>
    <mergeCell ref="AO31:AQ31"/>
    <mergeCell ref="AR31:BB31"/>
    <mergeCell ref="BC31:BE31"/>
    <mergeCell ref="BF31:BH31"/>
    <mergeCell ref="BI31:BV31"/>
    <mergeCell ref="CF30:CP30"/>
    <mergeCell ref="CQ30:CS30"/>
    <mergeCell ref="CT30:CV30"/>
    <mergeCell ref="BL30:BV30"/>
    <mergeCell ref="BW30:BY30"/>
    <mergeCell ref="BZ30:CB30"/>
    <mergeCell ref="CC30:CE30"/>
    <mergeCell ref="O32:Q32"/>
    <mergeCell ref="R32:T32"/>
    <mergeCell ref="U32:W32"/>
    <mergeCell ref="X32:AH32"/>
    <mergeCell ref="BW31:BY31"/>
    <mergeCell ref="BZ31:CB31"/>
    <mergeCell ref="CC31:CE31"/>
    <mergeCell ref="CF31:CP31"/>
    <mergeCell ref="CQ31:CS31"/>
    <mergeCell ref="CT32:CV32"/>
    <mergeCell ref="A33:C33"/>
    <mergeCell ref="D33:N33"/>
    <mergeCell ref="O33:Q33"/>
    <mergeCell ref="R33:T33"/>
    <mergeCell ref="U33:W33"/>
    <mergeCell ref="X33:AH33"/>
    <mergeCell ref="AI33:AK33"/>
    <mergeCell ref="AL33:AN33"/>
    <mergeCell ref="AO33:AQ33"/>
    <mergeCell ref="BL32:BV32"/>
    <mergeCell ref="BW32:BY32"/>
    <mergeCell ref="BZ32:CB32"/>
    <mergeCell ref="CC32:CE32"/>
    <mergeCell ref="CF32:CP32"/>
    <mergeCell ref="CQ32:CS32"/>
    <mergeCell ref="AI32:AK32"/>
    <mergeCell ref="AL32:AN32"/>
    <mergeCell ref="AO32:BB32"/>
    <mergeCell ref="BC32:BE32"/>
    <mergeCell ref="BF32:BH32"/>
    <mergeCell ref="BI32:BK32"/>
    <mergeCell ref="A32:C32"/>
    <mergeCell ref="D32:N32"/>
    <mergeCell ref="BZ33:CB33"/>
    <mergeCell ref="CC33:CE33"/>
    <mergeCell ref="CF33:CP33"/>
    <mergeCell ref="CQ33:CS33"/>
    <mergeCell ref="CT33:CV33"/>
    <mergeCell ref="A34:C34"/>
    <mergeCell ref="D34:N34"/>
    <mergeCell ref="O34:Q34"/>
    <mergeCell ref="R34:T34"/>
    <mergeCell ref="U34:W34"/>
    <mergeCell ref="AR33:BB33"/>
    <mergeCell ref="BC33:BE33"/>
    <mergeCell ref="BF33:BH33"/>
    <mergeCell ref="BI33:BK33"/>
    <mergeCell ref="BL33:BV33"/>
    <mergeCell ref="BW33:BY33"/>
    <mergeCell ref="CF34:CP34"/>
    <mergeCell ref="CQ34:CS34"/>
    <mergeCell ref="CT34:CV34"/>
    <mergeCell ref="A35:C35"/>
    <mergeCell ref="D35:N35"/>
    <mergeCell ref="O35:Q35"/>
    <mergeCell ref="R35:T35"/>
    <mergeCell ref="U35:W35"/>
    <mergeCell ref="X35:AH35"/>
    <mergeCell ref="AI35:AK35"/>
    <mergeCell ref="BF34:BH34"/>
    <mergeCell ref="BI34:BK34"/>
    <mergeCell ref="BL34:BV34"/>
    <mergeCell ref="BW34:BY34"/>
    <mergeCell ref="BZ34:CB34"/>
    <mergeCell ref="CC34:CE34"/>
    <mergeCell ref="X34:AH34"/>
    <mergeCell ref="AI34:AK34"/>
    <mergeCell ref="AL34:AN34"/>
    <mergeCell ref="AO34:AQ34"/>
    <mergeCell ref="AR34:BB34"/>
    <mergeCell ref="BC34:BE34"/>
    <mergeCell ref="CT35:CV35"/>
    <mergeCell ref="A36:N36"/>
    <mergeCell ref="O36:Q36"/>
    <mergeCell ref="R36:T36"/>
    <mergeCell ref="U36:W36"/>
    <mergeCell ref="X36:AH36"/>
    <mergeCell ref="AI36:AK36"/>
    <mergeCell ref="AL36:AN36"/>
    <mergeCell ref="AO36:AQ36"/>
    <mergeCell ref="AR36:BB36"/>
    <mergeCell ref="BL35:BV35"/>
    <mergeCell ref="BW35:BY35"/>
    <mergeCell ref="BZ35:CB35"/>
    <mergeCell ref="CC35:CE35"/>
    <mergeCell ref="CF35:CP35"/>
    <mergeCell ref="CQ35:CS35"/>
    <mergeCell ref="AL35:AN35"/>
    <mergeCell ref="AO35:AQ35"/>
    <mergeCell ref="AR35:BB35"/>
    <mergeCell ref="BC35:BE35"/>
    <mergeCell ref="BF35:BH35"/>
    <mergeCell ref="BI35:BK35"/>
    <mergeCell ref="A37:C37"/>
    <mergeCell ref="D37:N37"/>
    <mergeCell ref="O37:Q37"/>
    <mergeCell ref="R37:T37"/>
    <mergeCell ref="U37:AH37"/>
    <mergeCell ref="AI37:AK37"/>
    <mergeCell ref="AL37:AN37"/>
    <mergeCell ref="BC36:BE36"/>
    <mergeCell ref="BF36:BH36"/>
    <mergeCell ref="CT37:CV37"/>
    <mergeCell ref="AO37:AQ37"/>
    <mergeCell ref="AR37:BB37"/>
    <mergeCell ref="BC37:BE37"/>
    <mergeCell ref="BF37:BH37"/>
    <mergeCell ref="BI37:BK37"/>
    <mergeCell ref="BL37:BV37"/>
    <mergeCell ref="CF36:CP36"/>
    <mergeCell ref="CQ36:CS36"/>
    <mergeCell ref="CT36:CV36"/>
    <mergeCell ref="BI36:BV36"/>
    <mergeCell ref="BW36:BY36"/>
    <mergeCell ref="BZ36:CB36"/>
    <mergeCell ref="CC36:CE36"/>
    <mergeCell ref="O38:Q38"/>
    <mergeCell ref="R38:T38"/>
    <mergeCell ref="U38:W38"/>
    <mergeCell ref="X38:AH38"/>
    <mergeCell ref="BW37:BY37"/>
    <mergeCell ref="BZ37:CB37"/>
    <mergeCell ref="CC37:CE37"/>
    <mergeCell ref="CF37:CP37"/>
    <mergeCell ref="CQ37:CS37"/>
    <mergeCell ref="CT38:CV38"/>
    <mergeCell ref="A39:C39"/>
    <mergeCell ref="D39:N39"/>
    <mergeCell ref="O39:Q39"/>
    <mergeCell ref="R39:T39"/>
    <mergeCell ref="U39:W39"/>
    <mergeCell ref="X39:AH39"/>
    <mergeCell ref="AI39:AK39"/>
    <mergeCell ref="AL39:AN39"/>
    <mergeCell ref="AO39:AQ39"/>
    <mergeCell ref="BI38:BK38"/>
    <mergeCell ref="BL38:BV38"/>
    <mergeCell ref="BW38:BY38"/>
    <mergeCell ref="BZ38:CB38"/>
    <mergeCell ref="CC38:CP38"/>
    <mergeCell ref="CQ38:CS38"/>
    <mergeCell ref="AI38:AK38"/>
    <mergeCell ref="AL38:AN38"/>
    <mergeCell ref="AO38:AQ38"/>
    <mergeCell ref="AR38:BB38"/>
    <mergeCell ref="BC38:BE38"/>
    <mergeCell ref="BF38:BH38"/>
    <mergeCell ref="A38:C38"/>
    <mergeCell ref="D38:N38"/>
    <mergeCell ref="BZ39:CB39"/>
    <mergeCell ref="CC39:CI41"/>
    <mergeCell ref="CJ39:CP41"/>
    <mergeCell ref="CQ39:CV41"/>
    <mergeCell ref="A40:C40"/>
    <mergeCell ref="D40:N40"/>
    <mergeCell ref="O40:Q40"/>
    <mergeCell ref="R40:T40"/>
    <mergeCell ref="U40:W40"/>
    <mergeCell ref="X40:AH40"/>
    <mergeCell ref="AR39:BB39"/>
    <mergeCell ref="BC39:BE39"/>
    <mergeCell ref="BF39:BH39"/>
    <mergeCell ref="BI39:BK39"/>
    <mergeCell ref="BL39:BV39"/>
    <mergeCell ref="BW39:BY39"/>
    <mergeCell ref="BI40:BK40"/>
    <mergeCell ref="BL40:BV40"/>
    <mergeCell ref="BW40:BY40"/>
    <mergeCell ref="BZ40:CB40"/>
    <mergeCell ref="A41:C41"/>
    <mergeCell ref="D41:N41"/>
    <mergeCell ref="O41:Q41"/>
    <mergeCell ref="R41:T41"/>
    <mergeCell ref="U41:W41"/>
    <mergeCell ref="X41:AH41"/>
    <mergeCell ref="AI40:AK40"/>
    <mergeCell ref="AL40:AN40"/>
    <mergeCell ref="AO40:AQ40"/>
    <mergeCell ref="AR40:BB40"/>
    <mergeCell ref="BC40:BE40"/>
    <mergeCell ref="BF40:BH40"/>
    <mergeCell ref="BI41:BK41"/>
    <mergeCell ref="BL41:BV41"/>
    <mergeCell ref="BW41:BY41"/>
    <mergeCell ref="BZ41:CB41"/>
    <mergeCell ref="A42:C42"/>
    <mergeCell ref="D42:N42"/>
    <mergeCell ref="O42:Q42"/>
    <mergeCell ref="R42:T42"/>
    <mergeCell ref="U42:W42"/>
    <mergeCell ref="X42:AH42"/>
    <mergeCell ref="AI41:AK41"/>
    <mergeCell ref="AL41:AN41"/>
    <mergeCell ref="AO41:AQ41"/>
    <mergeCell ref="AR41:BB41"/>
    <mergeCell ref="BC41:BE41"/>
    <mergeCell ref="BF41:BH41"/>
    <mergeCell ref="BI42:BK42"/>
    <mergeCell ref="BL42:BV42"/>
    <mergeCell ref="BW42:BY42"/>
    <mergeCell ref="BZ42:CB42"/>
    <mergeCell ref="A43:C43"/>
    <mergeCell ref="D43:N43"/>
    <mergeCell ref="O43:Q43"/>
    <mergeCell ref="R43:T43"/>
    <mergeCell ref="U43:W43"/>
    <mergeCell ref="X43:AH43"/>
    <mergeCell ref="AI42:AK42"/>
    <mergeCell ref="AL42:AN42"/>
    <mergeCell ref="AO42:AQ42"/>
    <mergeCell ref="AR42:BB42"/>
    <mergeCell ref="BC42:BE42"/>
    <mergeCell ref="BF42:BH42"/>
    <mergeCell ref="BI43:BK43"/>
    <mergeCell ref="BL43:BV43"/>
    <mergeCell ref="BW43:BY43"/>
    <mergeCell ref="BZ43:CB43"/>
    <mergeCell ref="A44:C44"/>
    <mergeCell ref="D44:N44"/>
    <mergeCell ref="O44:Q44"/>
    <mergeCell ref="R44:T44"/>
    <mergeCell ref="U44:W44"/>
    <mergeCell ref="X44:AH44"/>
    <mergeCell ref="AI43:AK43"/>
    <mergeCell ref="AL43:AN43"/>
    <mergeCell ref="AO43:AQ43"/>
    <mergeCell ref="AR43:BB43"/>
    <mergeCell ref="BC43:BE43"/>
    <mergeCell ref="BF43:BH43"/>
    <mergeCell ref="BI44:BV44"/>
    <mergeCell ref="BW44:BY44"/>
    <mergeCell ref="BZ44:CB44"/>
    <mergeCell ref="A45:C45"/>
    <mergeCell ref="D45:N45"/>
    <mergeCell ref="O45:Q45"/>
    <mergeCell ref="R45:T45"/>
    <mergeCell ref="U45:W45"/>
    <mergeCell ref="X45:AH45"/>
    <mergeCell ref="AI45:AK45"/>
    <mergeCell ref="AI44:AK44"/>
    <mergeCell ref="AL44:AN44"/>
    <mergeCell ref="AO44:AQ44"/>
    <mergeCell ref="AR44:BB44"/>
    <mergeCell ref="BC44:BE44"/>
    <mergeCell ref="BF44:BH44"/>
    <mergeCell ref="BL45:BV45"/>
    <mergeCell ref="BW45:BY45"/>
    <mergeCell ref="BZ45:CB45"/>
    <mergeCell ref="A46:C46"/>
    <mergeCell ref="D46:N46"/>
    <mergeCell ref="O46:Q46"/>
    <mergeCell ref="R46:T46"/>
    <mergeCell ref="U46:W46"/>
    <mergeCell ref="X46:AH46"/>
    <mergeCell ref="AI46:AK46"/>
    <mergeCell ref="AL45:AN45"/>
    <mergeCell ref="AO45:AQ45"/>
    <mergeCell ref="AR45:BB45"/>
    <mergeCell ref="BC45:BE45"/>
    <mergeCell ref="BF45:BH45"/>
    <mergeCell ref="BI45:BK45"/>
    <mergeCell ref="BL46:BV46"/>
    <mergeCell ref="BW46:BY46"/>
    <mergeCell ref="BZ46:CB46"/>
    <mergeCell ref="A47:N47"/>
    <mergeCell ref="O47:Q47"/>
    <mergeCell ref="R47:T47"/>
    <mergeCell ref="U47:W47"/>
    <mergeCell ref="X47:AH47"/>
    <mergeCell ref="AI47:AK47"/>
    <mergeCell ref="AL47:AN47"/>
    <mergeCell ref="AL46:AN46"/>
    <mergeCell ref="AO46:AQ46"/>
    <mergeCell ref="AR46:BB46"/>
    <mergeCell ref="BC46:BE46"/>
    <mergeCell ref="BF46:BH46"/>
    <mergeCell ref="BI46:BK46"/>
    <mergeCell ref="BC48:BE48"/>
    <mergeCell ref="BF48:BH48"/>
    <mergeCell ref="BI48:BK48"/>
    <mergeCell ref="BL48:BV48"/>
    <mergeCell ref="BW48:BY48"/>
    <mergeCell ref="BZ48:CB48"/>
    <mergeCell ref="BZ47:CB47"/>
    <mergeCell ref="A48:C48"/>
    <mergeCell ref="D48:N48"/>
    <mergeCell ref="O48:Q48"/>
    <mergeCell ref="R48:T48"/>
    <mergeCell ref="U48:AH48"/>
    <mergeCell ref="AI48:AK48"/>
    <mergeCell ref="AL48:AN48"/>
    <mergeCell ref="AO48:AQ48"/>
    <mergeCell ref="AR48:BB48"/>
    <mergeCell ref="AO47:BB47"/>
    <mergeCell ref="BC47:BE47"/>
    <mergeCell ref="BF47:BH47"/>
    <mergeCell ref="BI47:BK47"/>
    <mergeCell ref="BL47:BV47"/>
    <mergeCell ref="BW47:BY47"/>
    <mergeCell ref="BI49:BK49"/>
    <mergeCell ref="BL49:BV49"/>
    <mergeCell ref="BW49:BY49"/>
    <mergeCell ref="BZ49:CB49"/>
    <mergeCell ref="A50:C50"/>
    <mergeCell ref="D50:N50"/>
    <mergeCell ref="O50:Q50"/>
    <mergeCell ref="R50:T50"/>
    <mergeCell ref="U50:W50"/>
    <mergeCell ref="X50:AH50"/>
    <mergeCell ref="AI49:AK49"/>
    <mergeCell ref="AL49:AN49"/>
    <mergeCell ref="AO49:AQ49"/>
    <mergeCell ref="AR49:BB49"/>
    <mergeCell ref="BC49:BE49"/>
    <mergeCell ref="BF49:BH49"/>
    <mergeCell ref="A49:C49"/>
    <mergeCell ref="D49:N49"/>
    <mergeCell ref="O49:Q49"/>
    <mergeCell ref="R49:T49"/>
    <mergeCell ref="U49:W49"/>
    <mergeCell ref="X49:AH49"/>
    <mergeCell ref="BI50:BK50"/>
    <mergeCell ref="BL50:BV50"/>
    <mergeCell ref="BW50:BY50"/>
    <mergeCell ref="BZ50:CB50"/>
    <mergeCell ref="A51:C51"/>
    <mergeCell ref="D51:N51"/>
    <mergeCell ref="O51:Q51"/>
    <mergeCell ref="R51:T51"/>
    <mergeCell ref="U51:W51"/>
    <mergeCell ref="X51:AH51"/>
    <mergeCell ref="AI50:AK50"/>
    <mergeCell ref="AL50:AN50"/>
    <mergeCell ref="AO50:AQ50"/>
    <mergeCell ref="AR50:BB50"/>
    <mergeCell ref="BC50:BE50"/>
    <mergeCell ref="BF50:BH50"/>
    <mergeCell ref="CS51:CU51"/>
    <mergeCell ref="A52:C52"/>
    <mergeCell ref="D52:N52"/>
    <mergeCell ref="O52:Q52"/>
    <mergeCell ref="R52:T52"/>
    <mergeCell ref="U52:AH52"/>
    <mergeCell ref="AI52:AK52"/>
    <mergeCell ref="AL52:AN52"/>
    <mergeCell ref="AO52:AQ52"/>
    <mergeCell ref="AR52:BB52"/>
    <mergeCell ref="BI51:BK51"/>
    <mergeCell ref="BL51:BV51"/>
    <mergeCell ref="BW51:BY51"/>
    <mergeCell ref="BZ51:CB51"/>
    <mergeCell ref="CH51:CL51"/>
    <mergeCell ref="CM51:CR51"/>
    <mergeCell ref="AI51:AK51"/>
    <mergeCell ref="AL51:AN51"/>
    <mergeCell ref="AO51:AQ51"/>
    <mergeCell ref="AR51:BB51"/>
    <mergeCell ref="BC51:BE51"/>
    <mergeCell ref="BF51:BH51"/>
    <mergeCell ref="CH52:CL52"/>
    <mergeCell ref="CM52:CP52"/>
    <mergeCell ref="CQ52:CR52"/>
    <mergeCell ref="CS52:CU52"/>
    <mergeCell ref="A53:C53"/>
    <mergeCell ref="D53:N53"/>
    <mergeCell ref="O53:Q53"/>
    <mergeCell ref="R53:T53"/>
    <mergeCell ref="U53:W53"/>
    <mergeCell ref="X53:AH53"/>
    <mergeCell ref="BC52:BE52"/>
    <mergeCell ref="BF52:BH52"/>
    <mergeCell ref="BI52:BK52"/>
    <mergeCell ref="BL52:BV52"/>
    <mergeCell ref="BW52:BY52"/>
    <mergeCell ref="BZ52:CB52"/>
    <mergeCell ref="CQ53:CR53"/>
    <mergeCell ref="CS53:CU53"/>
    <mergeCell ref="A54:C54"/>
    <mergeCell ref="D54:N54"/>
    <mergeCell ref="O54:Q54"/>
    <mergeCell ref="R54:T54"/>
    <mergeCell ref="U54:W54"/>
    <mergeCell ref="X54:AH54"/>
    <mergeCell ref="AI54:AK54"/>
    <mergeCell ref="AL54:AN54"/>
    <mergeCell ref="BI53:BK53"/>
    <mergeCell ref="BL53:BV53"/>
    <mergeCell ref="BW53:BY53"/>
    <mergeCell ref="BZ53:CB53"/>
    <mergeCell ref="CH53:CL53"/>
    <mergeCell ref="CM53:CP53"/>
    <mergeCell ref="AI53:AK53"/>
    <mergeCell ref="AL53:AN53"/>
    <mergeCell ref="AO53:AQ53"/>
    <mergeCell ref="AR53:BB53"/>
    <mergeCell ref="BC53:BE53"/>
    <mergeCell ref="BF53:BH53"/>
    <mergeCell ref="BW54:BY54"/>
    <mergeCell ref="BZ54:CB54"/>
    <mergeCell ref="CH54:CU55"/>
    <mergeCell ref="A55:C55"/>
    <mergeCell ref="D55:N55"/>
    <mergeCell ref="O55:Q55"/>
    <mergeCell ref="R55:T55"/>
    <mergeCell ref="U55:W55"/>
    <mergeCell ref="X55:AH55"/>
    <mergeCell ref="AI55:AK55"/>
    <mergeCell ref="AO54:AQ54"/>
    <mergeCell ref="AR54:BB54"/>
    <mergeCell ref="BC54:BE54"/>
    <mergeCell ref="BF54:BH54"/>
    <mergeCell ref="BI54:BK54"/>
    <mergeCell ref="BL54:BV54"/>
    <mergeCell ref="BL55:BV55"/>
    <mergeCell ref="BW55:BY55"/>
    <mergeCell ref="BZ55:CB55"/>
    <mergeCell ref="A56:C56"/>
    <mergeCell ref="D56:N56"/>
    <mergeCell ref="O56:Q56"/>
    <mergeCell ref="R56:T56"/>
    <mergeCell ref="U56:W56"/>
    <mergeCell ref="X56:AH56"/>
    <mergeCell ref="AI56:AK56"/>
    <mergeCell ref="AL55:AN55"/>
    <mergeCell ref="AO55:AQ55"/>
    <mergeCell ref="AR55:BB55"/>
    <mergeCell ref="BC55:BE55"/>
    <mergeCell ref="BF55:BH55"/>
    <mergeCell ref="BI55:BK55"/>
    <mergeCell ref="BW56:BY56"/>
    <mergeCell ref="BZ56:CB56"/>
    <mergeCell ref="A57:C57"/>
    <mergeCell ref="D57:N57"/>
    <mergeCell ref="O57:Q57"/>
    <mergeCell ref="R57:T57"/>
    <mergeCell ref="U57:W57"/>
    <mergeCell ref="X57:AH57"/>
    <mergeCell ref="AI57:AK57"/>
    <mergeCell ref="AL57:AN57"/>
    <mergeCell ref="AL56:AN56"/>
    <mergeCell ref="AO56:AQ56"/>
    <mergeCell ref="AR56:BB56"/>
    <mergeCell ref="BC56:BE56"/>
    <mergeCell ref="BF56:BH56"/>
    <mergeCell ref="BI56:BV56"/>
    <mergeCell ref="AO57:AQ57"/>
    <mergeCell ref="AR57:BB57"/>
    <mergeCell ref="BC57:BE57"/>
    <mergeCell ref="BF57:BH57"/>
    <mergeCell ref="A58:C58"/>
    <mergeCell ref="D58:N58"/>
    <mergeCell ref="O58:Q58"/>
    <mergeCell ref="R58:T58"/>
    <mergeCell ref="U58:AH58"/>
    <mergeCell ref="AI58:AK58"/>
    <mergeCell ref="AO58:BB58"/>
    <mergeCell ref="BC58:BE58"/>
    <mergeCell ref="BF58:BH58"/>
    <mergeCell ref="A59:C59"/>
    <mergeCell ref="D59:N59"/>
    <mergeCell ref="O59:Q59"/>
    <mergeCell ref="R59:T59"/>
    <mergeCell ref="U59:AA61"/>
    <mergeCell ref="AB59:AH61"/>
    <mergeCell ref="AI59:AN61"/>
    <mergeCell ref="A60:C60"/>
    <mergeCell ref="D60:N60"/>
    <mergeCell ref="O60:Q60"/>
    <mergeCell ref="R60:T60"/>
    <mergeCell ref="A61:N61"/>
    <mergeCell ref="O61:Q61"/>
    <mergeCell ref="R61:T61"/>
    <mergeCell ref="AL58:AN58"/>
    <mergeCell ref="CB62:CV63"/>
    <mergeCell ref="BJ64:BX65"/>
    <mergeCell ref="CB64:CV65"/>
    <mergeCell ref="AY65:BF65"/>
    <mergeCell ref="AY66:BB66"/>
    <mergeCell ref="BC66:BF66"/>
    <mergeCell ref="BJ66:BX66"/>
    <mergeCell ref="CB66:CV67"/>
    <mergeCell ref="AY67:BB67"/>
    <mergeCell ref="BC67:BF67"/>
    <mergeCell ref="BJ67:BX69"/>
    <mergeCell ref="AY68:BB68"/>
    <mergeCell ref="BC68:BF68"/>
    <mergeCell ref="CB68:CF70"/>
    <mergeCell ref="CG68:CV70"/>
    <mergeCell ref="AY69:BB69"/>
    <mergeCell ref="BC69:BF69"/>
    <mergeCell ref="AY70:BF70"/>
    <mergeCell ref="BJ70:BX70"/>
  </mergeCells>
  <phoneticPr fontId="1"/>
  <conditionalFormatting sqref="AF8:AO10">
    <cfRule type="cellIs" dxfId="37" priority="17" stopIfTrue="1" operator="equal">
      <formula>0</formula>
    </cfRule>
  </conditionalFormatting>
  <conditionalFormatting sqref="AP10:AU10">
    <cfRule type="cellIs" dxfId="36" priority="18" stopIfTrue="1" operator="equal">
      <formula>0</formula>
    </cfRule>
  </conditionalFormatting>
  <conditionalFormatting sqref="AC12:AJ12">
    <cfRule type="cellIs" dxfId="35" priority="16" operator="equal">
      <formula>0</formula>
    </cfRule>
  </conditionalFormatting>
  <conditionalFormatting sqref="AY12">
    <cfRule type="expression" dxfId="34" priority="15" stopIfTrue="1">
      <formula>AO12=0</formula>
    </cfRule>
  </conditionalFormatting>
  <conditionalFormatting sqref="AO12:AX12 CK12:CR12">
    <cfRule type="cellIs" dxfId="33" priority="14" operator="equal">
      <formula>0</formula>
    </cfRule>
  </conditionalFormatting>
  <conditionalFormatting sqref="AK12">
    <cfRule type="expression" dxfId="32" priority="13" stopIfTrue="1">
      <formula>AC12=0</formula>
    </cfRule>
  </conditionalFormatting>
  <conditionalFormatting sqref="A12:J12">
    <cfRule type="cellIs" dxfId="31" priority="12" operator="equal">
      <formula>0</formula>
    </cfRule>
  </conditionalFormatting>
  <conditionalFormatting sqref="K12">
    <cfRule type="expression" dxfId="30" priority="11" stopIfTrue="1">
      <formula>A12=0</formula>
    </cfRule>
  </conditionalFormatting>
  <conditionalFormatting sqref="CS12">
    <cfRule type="expression" dxfId="29" priority="10" stopIfTrue="1">
      <formula>CK12=0</formula>
    </cfRule>
  </conditionalFormatting>
  <conditionalFormatting sqref="AO14:AQ22 A37:C46 U14:W22 AO33:AQ46 BI14:BK17 BI24:BK30 BI32:BK35 BI37:BK43 BI45:BK55 U38:W47 AO24:AQ31 CC14:CE22 CC24:CE35 CC37:CE37 BI19:BK22 A14:C20 U57:W57 U49:W50 A22:C24 A26:C35 U24:W36 AO48:AQ52 AO54:AQ57 A48:C52 A54:C60">
    <cfRule type="expression" dxfId="28" priority="19">
      <formula>$CS$52="●"</formula>
    </cfRule>
  </conditionalFormatting>
  <conditionalFormatting sqref="CC36:CE36">
    <cfRule type="expression" dxfId="27" priority="9">
      <formula>$CS$52="●"</formula>
    </cfRule>
  </conditionalFormatting>
  <conditionalFormatting sqref="U56:W56">
    <cfRule type="expression" dxfId="26" priority="8">
      <formula>$CS$52="●"</formula>
    </cfRule>
  </conditionalFormatting>
  <conditionalFormatting sqref="U55:W55">
    <cfRule type="expression" dxfId="25" priority="7">
      <formula>$CS$52="●"</formula>
    </cfRule>
  </conditionalFormatting>
  <conditionalFormatting sqref="U53:W53">
    <cfRule type="expression" dxfId="24" priority="6">
      <formula>$CS$52="●"</formula>
    </cfRule>
  </conditionalFormatting>
  <conditionalFormatting sqref="U51:W51">
    <cfRule type="expression" dxfId="23" priority="5">
      <formula>$CS$52="●"</formula>
    </cfRule>
  </conditionalFormatting>
  <conditionalFormatting sqref="U54:W54">
    <cfRule type="expression" dxfId="22" priority="4">
      <formula>$CS$52="●"</formula>
    </cfRule>
  </conditionalFormatting>
  <conditionalFormatting sqref="A25:C25">
    <cfRule type="expression" dxfId="21" priority="3">
      <formula>$CS$52="●"</formula>
    </cfRule>
  </conditionalFormatting>
  <conditionalFormatting sqref="AO53:AQ53">
    <cfRule type="expression" dxfId="20" priority="2">
      <formula>$CS$52="●"</formula>
    </cfRule>
  </conditionalFormatting>
  <conditionalFormatting sqref="A53:C53">
    <cfRule type="expression" dxfId="19" priority="1">
      <formula>$CS$52="●"</formula>
    </cfRule>
  </conditionalFormatting>
  <dataValidations count="2">
    <dataValidation type="list" allowBlank="1" showInputMessage="1" showErrorMessage="1" sqref="CS52:CU52" xr:uid="{0EB3C611-5DC1-4228-A162-7997DC3A8097}">
      <formula1>"●,　"</formula1>
    </dataValidation>
    <dataValidation type="list" allowBlank="1" showInputMessage="1" showErrorMessage="1" sqref="A5:G8" xr:uid="{DED69828-8215-4DC2-AEDC-8D18FC6CBBE2}">
      <formula1>$AW$3:$AZ$3</formula1>
    </dataValidation>
  </dataValidations>
  <pageMargins left="0.47" right="0.39370078740157483" top="0.62" bottom="0.27" header="0.51181102362204722" footer="0.26"/>
  <pageSetup paperSize="8"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14433" r:id="rId4" name="Group Box 1">
              <controlPr defaultSize="0" autoFill="0" autoPict="0">
                <anchor moveWithCells="1">
                  <from>
                    <xdr:col>47</xdr:col>
                    <xdr:colOff>0</xdr:colOff>
                    <xdr:row>7</xdr:row>
                    <xdr:rowOff>0</xdr:rowOff>
                  </from>
                  <to>
                    <xdr:col>56</xdr:col>
                    <xdr:colOff>0</xdr:colOff>
                    <xdr:row>10</xdr:row>
                    <xdr:rowOff>0</xdr:rowOff>
                  </to>
                </anchor>
              </controlPr>
            </control>
          </mc:Choice>
        </mc:AlternateContent>
        <mc:AlternateContent xmlns:mc="http://schemas.openxmlformats.org/markup-compatibility/2006">
          <mc:Choice Requires="x14">
            <control shapeId="914434" r:id="rId5" name="Option Button 2">
              <controlPr defaultSize="0" autoFill="0" autoLine="0" autoPict="0">
                <anchor moveWithCells="1">
                  <from>
                    <xdr:col>47</xdr:col>
                    <xdr:colOff>7620</xdr:colOff>
                    <xdr:row>8</xdr:row>
                    <xdr:rowOff>0</xdr:rowOff>
                  </from>
                  <to>
                    <xdr:col>51</xdr:col>
                    <xdr:colOff>38100</xdr:colOff>
                    <xdr:row>9</xdr:row>
                    <xdr:rowOff>22860</xdr:rowOff>
                  </to>
                </anchor>
              </controlPr>
            </control>
          </mc:Choice>
        </mc:AlternateContent>
        <mc:AlternateContent xmlns:mc="http://schemas.openxmlformats.org/markup-compatibility/2006">
          <mc:Choice Requires="x14">
            <control shapeId="914435" r:id="rId6" name="Option Button 3">
              <controlPr defaultSize="0" autoFill="0" autoLine="0" autoPict="0">
                <anchor moveWithCells="1">
                  <from>
                    <xdr:col>47</xdr:col>
                    <xdr:colOff>7620</xdr:colOff>
                    <xdr:row>9</xdr:row>
                    <xdr:rowOff>45720</xdr:rowOff>
                  </from>
                  <to>
                    <xdr:col>49</xdr:col>
                    <xdr:colOff>152400</xdr:colOff>
                    <xdr:row>9</xdr:row>
                    <xdr:rowOff>259080</xdr:rowOff>
                  </to>
                </anchor>
              </controlPr>
            </control>
          </mc:Choice>
        </mc:AlternateContent>
        <mc:AlternateContent xmlns:mc="http://schemas.openxmlformats.org/markup-compatibility/2006">
          <mc:Choice Requires="x14">
            <control shapeId="914436" r:id="rId7" name="Option Button 4">
              <controlPr defaultSize="0" autoFill="0" autoLine="0" autoPict="0">
                <anchor moveWithCells="1">
                  <from>
                    <xdr:col>51</xdr:col>
                    <xdr:colOff>7620</xdr:colOff>
                    <xdr:row>9</xdr:row>
                    <xdr:rowOff>45720</xdr:rowOff>
                  </from>
                  <to>
                    <xdr:col>54</xdr:col>
                    <xdr:colOff>106680</xdr:colOff>
                    <xdr:row>9</xdr:row>
                    <xdr:rowOff>259080</xdr:rowOff>
                  </to>
                </anchor>
              </controlPr>
            </control>
          </mc:Choice>
        </mc:AlternateContent>
        <mc:AlternateContent xmlns:mc="http://schemas.openxmlformats.org/markup-compatibility/2006">
          <mc:Choice Requires="x14">
            <control shapeId="914437" r:id="rId8" name="Group Box 5">
              <controlPr defaultSize="0" autoFill="0" autoPict="0">
                <anchor moveWithCells="1">
                  <from>
                    <xdr:col>56</xdr:col>
                    <xdr:colOff>0</xdr:colOff>
                    <xdr:row>3</xdr:row>
                    <xdr:rowOff>0</xdr:rowOff>
                  </from>
                  <to>
                    <xdr:col>69</xdr:col>
                    <xdr:colOff>0</xdr:colOff>
                    <xdr:row>10</xdr:row>
                    <xdr:rowOff>0</xdr:rowOff>
                  </to>
                </anchor>
              </controlPr>
            </control>
          </mc:Choice>
        </mc:AlternateContent>
        <mc:AlternateContent xmlns:mc="http://schemas.openxmlformats.org/markup-compatibility/2006">
          <mc:Choice Requires="x14">
            <control shapeId="914438" r:id="rId9" name="Option Button 6">
              <controlPr defaultSize="0" autoFill="0" autoLine="0" autoPict="0">
                <anchor moveWithCells="1">
                  <from>
                    <xdr:col>64</xdr:col>
                    <xdr:colOff>22860</xdr:colOff>
                    <xdr:row>3</xdr:row>
                    <xdr:rowOff>0</xdr:rowOff>
                  </from>
                  <to>
                    <xdr:col>68</xdr:col>
                    <xdr:colOff>38100</xdr:colOff>
                    <xdr:row>4</xdr:row>
                    <xdr:rowOff>0</xdr:rowOff>
                  </to>
                </anchor>
              </controlPr>
            </control>
          </mc:Choice>
        </mc:AlternateContent>
        <mc:AlternateContent xmlns:mc="http://schemas.openxmlformats.org/markup-compatibility/2006">
          <mc:Choice Requires="x14">
            <control shapeId="914439" r:id="rId10" name="Option Button 8">
              <controlPr defaultSize="0" autoFill="0" autoLine="0" autoPict="0">
                <anchor moveWithCells="1">
                  <from>
                    <xdr:col>56</xdr:col>
                    <xdr:colOff>30480</xdr:colOff>
                    <xdr:row>3</xdr:row>
                    <xdr:rowOff>175260</xdr:rowOff>
                  </from>
                  <to>
                    <xdr:col>60</xdr:col>
                    <xdr:colOff>22860</xdr:colOff>
                    <xdr:row>5</xdr:row>
                    <xdr:rowOff>0</xdr:rowOff>
                  </to>
                </anchor>
              </controlPr>
            </control>
          </mc:Choice>
        </mc:AlternateContent>
        <mc:AlternateContent xmlns:mc="http://schemas.openxmlformats.org/markup-compatibility/2006">
          <mc:Choice Requires="x14">
            <control shapeId="914440" r:id="rId11" name="Option Button 9">
              <controlPr defaultSize="0" autoFill="0" autoLine="0" autoPict="0">
                <anchor moveWithCells="1">
                  <from>
                    <xdr:col>64</xdr:col>
                    <xdr:colOff>7620</xdr:colOff>
                    <xdr:row>4</xdr:row>
                    <xdr:rowOff>0</xdr:rowOff>
                  </from>
                  <to>
                    <xdr:col>67</xdr:col>
                    <xdr:colOff>0</xdr:colOff>
                    <xdr:row>5</xdr:row>
                    <xdr:rowOff>22860</xdr:rowOff>
                  </to>
                </anchor>
              </controlPr>
            </control>
          </mc:Choice>
        </mc:AlternateContent>
        <mc:AlternateContent xmlns:mc="http://schemas.openxmlformats.org/markup-compatibility/2006">
          <mc:Choice Requires="x14">
            <control shapeId="914441" r:id="rId12" name="Check Box 10">
              <controlPr defaultSize="0" autoFill="0" autoLine="0" autoPict="0">
                <anchor moveWithCells="1">
                  <from>
                    <xdr:col>47</xdr:col>
                    <xdr:colOff>7620</xdr:colOff>
                    <xdr:row>6</xdr:row>
                    <xdr:rowOff>38100</xdr:rowOff>
                  </from>
                  <to>
                    <xdr:col>50</xdr:col>
                    <xdr:colOff>106680</xdr:colOff>
                    <xdr:row>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7BA4B-D4DB-4D0F-A4B3-BD442089EA64}">
  <sheetPr>
    <pageSetUpPr fitToPage="1"/>
  </sheetPr>
  <dimension ref="A1:CV85"/>
  <sheetViews>
    <sheetView showGridLines="0" zoomScale="55" zoomScaleNormal="55" workbookViewId="0">
      <selection sqref="A1:BE2"/>
    </sheetView>
  </sheetViews>
  <sheetFormatPr defaultColWidth="9" defaultRowHeight="13.2" x14ac:dyDescent="0.2"/>
  <cols>
    <col min="1" max="100" width="2.5" style="62" customWidth="1"/>
    <col min="101" max="16384" width="9" style="62"/>
  </cols>
  <sheetData>
    <row r="1" spans="1:100" ht="18.75" customHeight="1" x14ac:dyDescent="0.4">
      <c r="A1" s="514" t="s">
        <v>856</v>
      </c>
      <c r="B1" s="514"/>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c r="AH1" s="514"/>
      <c r="AI1" s="514"/>
      <c r="AJ1" s="514"/>
      <c r="AK1" s="514"/>
      <c r="AL1" s="514"/>
      <c r="AM1" s="514"/>
      <c r="AN1" s="514"/>
      <c r="AO1" s="514"/>
      <c r="AP1" s="514"/>
      <c r="AQ1" s="514"/>
      <c r="AR1" s="514"/>
      <c r="AS1" s="514"/>
      <c r="AT1" s="514"/>
      <c r="AU1" s="514"/>
      <c r="AV1" s="514"/>
      <c r="AW1" s="514"/>
      <c r="AX1" s="514"/>
      <c r="AY1" s="514"/>
      <c r="AZ1" s="514"/>
      <c r="BA1" s="514"/>
      <c r="BB1" s="514"/>
      <c r="BC1" s="514"/>
      <c r="BD1" s="514"/>
      <c r="BE1" s="514"/>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33"/>
      <c r="CG1" s="33"/>
      <c r="CH1" s="33"/>
      <c r="CI1" s="33"/>
      <c r="CJ1" s="33"/>
      <c r="CK1" s="33"/>
      <c r="CL1" s="33"/>
      <c r="CM1" s="33"/>
      <c r="CN1" s="33"/>
      <c r="CO1" s="33"/>
      <c r="CP1" s="33"/>
      <c r="CQ1" s="33"/>
      <c r="CR1" s="33"/>
      <c r="CS1" s="33"/>
      <c r="CT1" s="33"/>
      <c r="CU1" s="33"/>
      <c r="CV1" s="33"/>
    </row>
    <row r="2" spans="1:100" ht="17.25" customHeight="1" x14ac:dyDescent="0.4">
      <c r="A2" s="514"/>
      <c r="B2" s="514"/>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4"/>
      <c r="AI2" s="514"/>
      <c r="AJ2" s="514"/>
      <c r="AK2" s="514"/>
      <c r="AL2" s="514"/>
      <c r="AM2" s="514"/>
      <c r="AN2" s="514"/>
      <c r="AO2" s="514"/>
      <c r="AP2" s="514"/>
      <c r="AQ2" s="514"/>
      <c r="AR2" s="514"/>
      <c r="AS2" s="514"/>
      <c r="AT2" s="514"/>
      <c r="AU2" s="514"/>
      <c r="AV2" s="514"/>
      <c r="AW2" s="514"/>
      <c r="AX2" s="514"/>
      <c r="AY2" s="514"/>
      <c r="AZ2" s="514"/>
      <c r="BA2" s="514"/>
      <c r="BB2" s="514"/>
      <c r="BC2" s="514"/>
      <c r="BD2" s="514"/>
      <c r="BE2" s="514"/>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33"/>
      <c r="CF2" s="33"/>
      <c r="CG2" s="33"/>
      <c r="CH2" s="33"/>
      <c r="CI2" s="33"/>
      <c r="CJ2" s="33"/>
      <c r="CK2" s="33"/>
      <c r="CL2" s="33"/>
      <c r="CM2" s="33"/>
      <c r="CN2" s="33"/>
      <c r="CO2" s="33"/>
      <c r="CP2" s="33"/>
      <c r="CQ2" s="33"/>
      <c r="CR2" s="33"/>
      <c r="CS2" s="33"/>
      <c r="CT2" s="33"/>
      <c r="CU2" s="33"/>
      <c r="CV2" s="33"/>
    </row>
    <row r="3" spans="1:100" ht="14.25" customHeight="1" thickBot="1" x14ac:dyDescent="0.25">
      <c r="A3" s="56"/>
      <c r="B3" s="34"/>
      <c r="C3" s="34"/>
      <c r="D3" s="34"/>
      <c r="E3" s="34"/>
      <c r="F3" s="34"/>
      <c r="G3" s="34"/>
      <c r="H3" s="71"/>
      <c r="I3" s="515" t="s">
        <v>14</v>
      </c>
      <c r="J3" s="515"/>
      <c r="K3" s="515"/>
      <c r="L3" s="515"/>
      <c r="M3" s="515"/>
      <c r="N3" s="515"/>
      <c r="O3" s="515"/>
      <c r="P3" s="515"/>
      <c r="Q3" s="515"/>
      <c r="R3" s="34"/>
      <c r="S3" s="34"/>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52">
        <f>IF(CEILING(CJ4-1,7)-1&lt;CJ4,"",CEILING(CJ4-1,7)-1)</f>
        <v>44232</v>
      </c>
      <c r="AW3" s="52">
        <f>IF(AV3="",CEILING(CJ4-1,7)+6,AV3+7)</f>
        <v>44239</v>
      </c>
      <c r="AX3" s="52">
        <f>AW3+7</f>
        <v>44246</v>
      </c>
      <c r="AY3" s="52">
        <f>AX3+7</f>
        <v>44253</v>
      </c>
      <c r="AZ3" s="52"/>
      <c r="BA3" s="46" t="b">
        <f>IF(ヘッダ入力!BA3="","",ヘッダ入力!BA3)</f>
        <v>0</v>
      </c>
      <c r="BB3" s="46">
        <f>IF(ヘッダ入力!BB3="","",ヘッダ入力!BB3)</f>
        <v>0</v>
      </c>
      <c r="BC3" s="46">
        <f>IF(ヘッダ入力!BC3="","",ヘッダ入力!BC3)</f>
        <v>0</v>
      </c>
      <c r="BD3" s="71"/>
      <c r="BE3" s="516" t="s">
        <v>15</v>
      </c>
      <c r="BF3" s="516"/>
      <c r="BG3" s="516"/>
      <c r="BH3" s="516"/>
      <c r="BI3" s="516"/>
      <c r="BJ3" s="516"/>
      <c r="BK3" s="516"/>
      <c r="BL3" s="516"/>
      <c r="BM3" s="516"/>
      <c r="BN3" s="516"/>
      <c r="BO3" s="516"/>
      <c r="BP3" s="516"/>
      <c r="BQ3" s="516"/>
      <c r="BR3" s="71"/>
      <c r="BS3" s="71"/>
      <c r="BT3" s="71"/>
      <c r="BU3" s="71"/>
      <c r="BV3" s="71"/>
      <c r="BW3" s="71"/>
      <c r="BX3" s="71"/>
      <c r="BY3" s="71"/>
      <c r="BZ3" s="71"/>
      <c r="CA3" s="71"/>
      <c r="CB3" s="71"/>
      <c r="CC3" s="71"/>
      <c r="CD3" s="71"/>
      <c r="CE3" s="71"/>
      <c r="CF3" s="36"/>
      <c r="CG3" s="36"/>
      <c r="CH3" s="36"/>
      <c r="CI3" s="36"/>
      <c r="CJ3" s="36"/>
      <c r="CK3" s="36"/>
      <c r="CL3" s="36"/>
      <c r="CM3" s="36"/>
      <c r="CN3" s="36"/>
      <c r="CO3" s="36"/>
      <c r="CP3" s="36"/>
      <c r="CQ3" s="36"/>
      <c r="CR3" s="36"/>
      <c r="CS3" s="36"/>
      <c r="CT3" s="36"/>
      <c r="CU3" s="36"/>
      <c r="CV3" s="36"/>
    </row>
    <row r="4" spans="1:100" ht="14.25" customHeight="1" thickTop="1" x14ac:dyDescent="0.2">
      <c r="A4" s="517" t="s">
        <v>17</v>
      </c>
      <c r="B4" s="518"/>
      <c r="C4" s="518"/>
      <c r="D4" s="518"/>
      <c r="E4" s="518"/>
      <c r="F4" s="518"/>
      <c r="G4" s="519"/>
      <c r="H4" s="71"/>
      <c r="I4" s="517" t="s">
        <v>18</v>
      </c>
      <c r="J4" s="518"/>
      <c r="K4" s="518"/>
      <c r="L4" s="518"/>
      <c r="M4" s="518"/>
      <c r="N4" s="518"/>
      <c r="O4" s="518"/>
      <c r="P4" s="518"/>
      <c r="Q4" s="518"/>
      <c r="R4" s="518"/>
      <c r="S4" s="518"/>
      <c r="T4" s="518"/>
      <c r="U4" s="518"/>
      <c r="V4" s="518"/>
      <c r="W4" s="518"/>
      <c r="X4" s="518"/>
      <c r="Y4" s="518"/>
      <c r="Z4" s="518"/>
      <c r="AA4" s="518"/>
      <c r="AB4" s="518"/>
      <c r="AC4" s="518"/>
      <c r="AD4" s="518"/>
      <c r="AE4" s="520"/>
      <c r="AF4" s="521" t="s">
        <v>19</v>
      </c>
      <c r="AG4" s="518"/>
      <c r="AH4" s="518"/>
      <c r="AI4" s="518"/>
      <c r="AJ4" s="518"/>
      <c r="AK4" s="518"/>
      <c r="AL4" s="518"/>
      <c r="AM4" s="518"/>
      <c r="AN4" s="520"/>
      <c r="AO4" s="521" t="s">
        <v>112</v>
      </c>
      <c r="AP4" s="518"/>
      <c r="AQ4" s="518"/>
      <c r="AR4" s="518"/>
      <c r="AS4" s="518"/>
      <c r="AT4" s="518"/>
      <c r="AU4" s="520"/>
      <c r="AV4" s="521" t="s">
        <v>21</v>
      </c>
      <c r="AW4" s="518"/>
      <c r="AX4" s="518"/>
      <c r="AY4" s="518"/>
      <c r="AZ4" s="518"/>
      <c r="BA4" s="518"/>
      <c r="BB4" s="518"/>
      <c r="BC4" s="518"/>
      <c r="BD4" s="519"/>
      <c r="BE4" s="522" t="s">
        <v>22</v>
      </c>
      <c r="BF4" s="523"/>
      <c r="BG4" s="523"/>
      <c r="BH4" s="523"/>
      <c r="BI4" s="523"/>
      <c r="BJ4" s="523"/>
      <c r="BK4" s="523"/>
      <c r="BL4" s="523"/>
      <c r="BM4" s="72" t="s">
        <v>23</v>
      </c>
      <c r="BN4" s="479" t="s">
        <v>24</v>
      </c>
      <c r="BO4" s="479"/>
      <c r="BP4" s="479"/>
      <c r="BQ4" s="480"/>
      <c r="BR4" s="586" t="s">
        <v>27</v>
      </c>
      <c r="BS4" s="587"/>
      <c r="BT4" s="587"/>
      <c r="BU4" s="587"/>
      <c r="BV4" s="485"/>
      <c r="BW4" s="485"/>
      <c r="BX4" s="485"/>
      <c r="BY4" s="485"/>
      <c r="BZ4" s="485"/>
      <c r="CA4" s="485"/>
      <c r="CB4" s="485"/>
      <c r="CC4" s="485"/>
      <c r="CD4" s="485"/>
      <c r="CE4" s="485"/>
      <c r="CF4" s="485"/>
      <c r="CG4" s="487" t="s">
        <v>28</v>
      </c>
      <c r="CH4" s="487"/>
      <c r="CI4" s="488"/>
      <c r="CJ4" s="491">
        <f>チラシ申込書CSV出力!A1</f>
        <v>44228</v>
      </c>
      <c r="CK4" s="492"/>
      <c r="CL4" s="492"/>
      <c r="CM4" s="492"/>
      <c r="CN4" s="492"/>
      <c r="CO4" s="492"/>
      <c r="CP4" s="492"/>
      <c r="CQ4" s="492"/>
      <c r="CR4" s="492"/>
      <c r="CS4" s="492"/>
      <c r="CT4" s="492"/>
      <c r="CU4" s="492"/>
      <c r="CV4" s="492"/>
    </row>
    <row r="5" spans="1:100" ht="17.25" customHeight="1" x14ac:dyDescent="0.2">
      <c r="A5" s="493" t="str">
        <f>IF(ヘッダ入力!A5="","",ヘッダ入力!A5)</f>
        <v/>
      </c>
      <c r="B5" s="494"/>
      <c r="C5" s="494"/>
      <c r="D5" s="494"/>
      <c r="E5" s="494"/>
      <c r="F5" s="494"/>
      <c r="G5" s="495"/>
      <c r="H5" s="71"/>
      <c r="I5" s="601" t="str">
        <f>IF(ヘッダ入力!I5="","",ヘッダ入力!I5)</f>
        <v/>
      </c>
      <c r="J5" s="602"/>
      <c r="K5" s="602"/>
      <c r="L5" s="602"/>
      <c r="M5" s="602"/>
      <c r="N5" s="602"/>
      <c r="O5" s="602"/>
      <c r="P5" s="602"/>
      <c r="Q5" s="602"/>
      <c r="R5" s="602"/>
      <c r="S5" s="602"/>
      <c r="T5" s="602"/>
      <c r="U5" s="602"/>
      <c r="V5" s="602"/>
      <c r="W5" s="602"/>
      <c r="X5" s="602"/>
      <c r="Y5" s="602"/>
      <c r="Z5" s="602"/>
      <c r="AA5" s="602"/>
      <c r="AB5" s="602"/>
      <c r="AC5" s="602"/>
      <c r="AD5" s="602"/>
      <c r="AE5" s="603"/>
      <c r="AF5" s="502" t="str">
        <f>IF(ヘッダ入力!AF5="","",ヘッダ入力!AF5)</f>
        <v/>
      </c>
      <c r="AG5" s="503"/>
      <c r="AH5" s="503"/>
      <c r="AI5" s="503"/>
      <c r="AJ5" s="503"/>
      <c r="AK5" s="503"/>
      <c r="AL5" s="503"/>
      <c r="AM5" s="503"/>
      <c r="AN5" s="504"/>
      <c r="AO5" s="508" t="str">
        <f>IF(ヘッダ入力!AO5="","",ヘッダ入力!AO5)</f>
        <v/>
      </c>
      <c r="AP5" s="509"/>
      <c r="AQ5" s="509"/>
      <c r="AR5" s="509"/>
      <c r="AS5" s="509"/>
      <c r="AT5" s="509"/>
      <c r="AU5" s="510"/>
      <c r="AV5" s="473" t="s">
        <v>29</v>
      </c>
      <c r="AW5" s="474"/>
      <c r="AX5" s="469" t="str">
        <f>IF(ヘッダ入力!AX5="","",ヘッダ入力!AX5)</f>
        <v/>
      </c>
      <c r="AY5" s="470"/>
      <c r="AZ5" s="470"/>
      <c r="BA5" s="470"/>
      <c r="BB5" s="470"/>
      <c r="BC5" s="470"/>
      <c r="BD5" s="71" t="s">
        <v>30</v>
      </c>
      <c r="BE5" s="37"/>
      <c r="BF5" s="471" t="s">
        <v>31</v>
      </c>
      <c r="BG5" s="471"/>
      <c r="BH5" s="471"/>
      <c r="BI5" s="471"/>
      <c r="BJ5" s="471"/>
      <c r="BK5" s="471"/>
      <c r="BL5" s="70"/>
      <c r="BM5" s="70"/>
      <c r="BN5" s="471" t="s">
        <v>114</v>
      </c>
      <c r="BO5" s="471"/>
      <c r="BP5" s="471"/>
      <c r="BQ5" s="472"/>
      <c r="BR5" s="588"/>
      <c r="BS5" s="589"/>
      <c r="BT5" s="589"/>
      <c r="BU5" s="589"/>
      <c r="BV5" s="486"/>
      <c r="BW5" s="486"/>
      <c r="BX5" s="486"/>
      <c r="BY5" s="486"/>
      <c r="BZ5" s="486"/>
      <c r="CA5" s="486"/>
      <c r="CB5" s="486"/>
      <c r="CC5" s="486"/>
      <c r="CD5" s="486"/>
      <c r="CE5" s="486"/>
      <c r="CF5" s="486"/>
      <c r="CG5" s="489"/>
      <c r="CH5" s="489"/>
      <c r="CI5" s="490"/>
      <c r="CJ5" s="491"/>
      <c r="CK5" s="492"/>
      <c r="CL5" s="492"/>
      <c r="CM5" s="492"/>
      <c r="CN5" s="492"/>
      <c r="CO5" s="492"/>
      <c r="CP5" s="492"/>
      <c r="CQ5" s="492"/>
      <c r="CR5" s="492"/>
      <c r="CS5" s="492"/>
      <c r="CT5" s="492"/>
      <c r="CU5" s="492"/>
      <c r="CV5" s="492"/>
    </row>
    <row r="6" spans="1:100" ht="17.25" customHeight="1" x14ac:dyDescent="0.2">
      <c r="A6" s="493"/>
      <c r="B6" s="494"/>
      <c r="C6" s="494"/>
      <c r="D6" s="494"/>
      <c r="E6" s="494"/>
      <c r="F6" s="494"/>
      <c r="G6" s="495"/>
      <c r="H6" s="71"/>
      <c r="I6" s="604"/>
      <c r="J6" s="605"/>
      <c r="K6" s="605"/>
      <c r="L6" s="605"/>
      <c r="M6" s="605"/>
      <c r="N6" s="605"/>
      <c r="O6" s="605"/>
      <c r="P6" s="605"/>
      <c r="Q6" s="605"/>
      <c r="R6" s="605"/>
      <c r="S6" s="605"/>
      <c r="T6" s="605"/>
      <c r="U6" s="605"/>
      <c r="V6" s="605"/>
      <c r="W6" s="605"/>
      <c r="X6" s="605"/>
      <c r="Y6" s="605"/>
      <c r="Z6" s="605"/>
      <c r="AA6" s="605"/>
      <c r="AB6" s="605"/>
      <c r="AC6" s="605"/>
      <c r="AD6" s="605"/>
      <c r="AE6" s="606"/>
      <c r="AF6" s="505"/>
      <c r="AG6" s="506"/>
      <c r="AH6" s="506"/>
      <c r="AI6" s="506"/>
      <c r="AJ6" s="506"/>
      <c r="AK6" s="506"/>
      <c r="AL6" s="506"/>
      <c r="AM6" s="506"/>
      <c r="AN6" s="507"/>
      <c r="AO6" s="511"/>
      <c r="AP6" s="512"/>
      <c r="AQ6" s="512"/>
      <c r="AR6" s="512"/>
      <c r="AS6" s="512"/>
      <c r="AT6" s="512"/>
      <c r="AU6" s="513"/>
      <c r="AV6" s="473" t="s">
        <v>29</v>
      </c>
      <c r="AW6" s="474"/>
      <c r="AX6" s="475" t="str">
        <f>IF(ヘッダ入力!AX6="","",ヘッダ入力!AX6)</f>
        <v/>
      </c>
      <c r="AY6" s="476"/>
      <c r="AZ6" s="476"/>
      <c r="BA6" s="476"/>
      <c r="BB6" s="476"/>
      <c r="BC6" s="476"/>
      <c r="BD6" s="71" t="s">
        <v>30</v>
      </c>
      <c r="BE6" s="38"/>
      <c r="BF6" s="477"/>
      <c r="BG6" s="477"/>
      <c r="BH6" s="477"/>
      <c r="BI6" s="477"/>
      <c r="BJ6" s="478"/>
      <c r="BK6" s="478"/>
      <c r="BL6" s="478"/>
      <c r="BM6" s="478"/>
      <c r="BN6" s="478"/>
      <c r="BO6" s="478"/>
      <c r="BP6" s="478"/>
      <c r="BQ6" s="39"/>
      <c r="BR6" s="457" t="s">
        <v>35</v>
      </c>
      <c r="BS6" s="458"/>
      <c r="BT6" s="458"/>
      <c r="BU6" s="458"/>
      <c r="BV6" s="458"/>
      <c r="BW6" s="458"/>
      <c r="BX6" s="458"/>
      <c r="BY6" s="458"/>
      <c r="BZ6" s="458"/>
      <c r="CA6" s="458"/>
      <c r="CB6" s="458"/>
      <c r="CC6" s="458"/>
      <c r="CD6" s="458"/>
      <c r="CE6" s="458"/>
      <c r="CF6" s="458"/>
      <c r="CG6" s="458"/>
      <c r="CH6" s="458"/>
      <c r="CI6" s="459"/>
      <c r="CJ6" s="491"/>
      <c r="CK6" s="492"/>
      <c r="CL6" s="492"/>
      <c r="CM6" s="492"/>
      <c r="CN6" s="492"/>
      <c r="CO6" s="492"/>
      <c r="CP6" s="492"/>
      <c r="CQ6" s="492"/>
      <c r="CR6" s="492"/>
      <c r="CS6" s="492"/>
      <c r="CT6" s="492"/>
      <c r="CU6" s="492"/>
      <c r="CV6" s="492"/>
    </row>
    <row r="7" spans="1:100" ht="18" customHeight="1" x14ac:dyDescent="0.2">
      <c r="A7" s="493"/>
      <c r="B7" s="494"/>
      <c r="C7" s="494"/>
      <c r="D7" s="494"/>
      <c r="E7" s="494"/>
      <c r="F7" s="494"/>
      <c r="G7" s="495"/>
      <c r="H7" s="71"/>
      <c r="I7" s="460" t="s">
        <v>36</v>
      </c>
      <c r="J7" s="461"/>
      <c r="K7" s="462" t="str">
        <f>IF(ヘッダ入力!K7="","",ヘッダ入力!K7)</f>
        <v/>
      </c>
      <c r="L7" s="463"/>
      <c r="M7" s="463"/>
      <c r="N7" s="69" t="s">
        <v>37</v>
      </c>
      <c r="O7" s="462" t="str">
        <f>IF(ヘッダ入力!O7="","",ヘッダ入力!O7)</f>
        <v/>
      </c>
      <c r="P7" s="463"/>
      <c r="Q7" s="463"/>
      <c r="R7" s="69" t="s">
        <v>37</v>
      </c>
      <c r="S7" s="462" t="str">
        <f>IF(ヘッダ入力!S7="","",ヘッダ入力!S7)</f>
        <v/>
      </c>
      <c r="T7" s="463"/>
      <c r="U7" s="463"/>
      <c r="V7" s="463"/>
      <c r="W7" s="464" t="s">
        <v>38</v>
      </c>
      <c r="X7" s="464"/>
      <c r="Y7" s="464"/>
      <c r="Z7" s="465" t="str">
        <f>IF(ヘッダ入力!Z7="","",ヘッダ入力!Z7)</f>
        <v/>
      </c>
      <c r="AA7" s="465"/>
      <c r="AB7" s="465"/>
      <c r="AC7" s="465"/>
      <c r="AD7" s="466" t="s">
        <v>39</v>
      </c>
      <c r="AE7" s="467"/>
      <c r="AF7" s="442" t="s">
        <v>40</v>
      </c>
      <c r="AG7" s="443"/>
      <c r="AH7" s="443"/>
      <c r="AI7" s="443"/>
      <c r="AJ7" s="443"/>
      <c r="AK7" s="443"/>
      <c r="AL7" s="443"/>
      <c r="AM7" s="443"/>
      <c r="AN7" s="443"/>
      <c r="AO7" s="443"/>
      <c r="AP7" s="443"/>
      <c r="AQ7" s="443"/>
      <c r="AR7" s="443"/>
      <c r="AS7" s="443"/>
      <c r="AT7" s="443"/>
      <c r="AU7" s="68"/>
      <c r="AV7" s="40"/>
      <c r="AW7" s="468" t="s">
        <v>42</v>
      </c>
      <c r="AX7" s="468"/>
      <c r="AY7" s="468"/>
      <c r="AZ7" s="468"/>
      <c r="BA7" s="468"/>
      <c r="BB7" s="41"/>
      <c r="BC7" s="41"/>
      <c r="BD7" s="42"/>
      <c r="BE7" s="423" t="s">
        <v>43</v>
      </c>
      <c r="BF7" s="424"/>
      <c r="BG7" s="424"/>
      <c r="BH7" s="424"/>
      <c r="BI7" s="425"/>
      <c r="BJ7" s="426" t="s">
        <v>44</v>
      </c>
      <c r="BK7" s="424"/>
      <c r="BL7" s="424"/>
      <c r="BM7" s="424"/>
      <c r="BN7" s="424"/>
      <c r="BO7" s="424"/>
      <c r="BP7" s="424"/>
      <c r="BQ7" s="427"/>
      <c r="BR7" s="428" t="s">
        <v>113</v>
      </c>
      <c r="BS7" s="429"/>
      <c r="BT7" s="429"/>
      <c r="BU7" s="429"/>
      <c r="BV7" s="429"/>
      <c r="BW7" s="429"/>
      <c r="BX7" s="429"/>
      <c r="BY7" s="429"/>
      <c r="BZ7" s="429"/>
      <c r="CA7" s="429"/>
      <c r="CB7" s="429"/>
      <c r="CC7" s="429"/>
      <c r="CD7" s="429"/>
      <c r="CE7" s="429"/>
      <c r="CF7" s="429"/>
      <c r="CG7" s="429"/>
      <c r="CH7" s="429"/>
      <c r="CI7" s="430"/>
      <c r="CJ7" s="434">
        <f>チラシ申込書CSV出力!A2</f>
        <v>44215</v>
      </c>
      <c r="CK7" s="435"/>
      <c r="CL7" s="435"/>
      <c r="CM7" s="435"/>
      <c r="CN7" s="435"/>
      <c r="CO7" s="435"/>
      <c r="CP7" s="435"/>
      <c r="CQ7" s="435"/>
      <c r="CR7" s="435"/>
      <c r="CS7" s="435"/>
      <c r="CT7" s="435"/>
      <c r="CU7" s="435"/>
      <c r="CV7" s="435"/>
    </row>
    <row r="8" spans="1:100" ht="14.25" customHeight="1" thickBot="1" x14ac:dyDescent="0.25">
      <c r="A8" s="496"/>
      <c r="B8" s="497"/>
      <c r="C8" s="497"/>
      <c r="D8" s="497"/>
      <c r="E8" s="497"/>
      <c r="F8" s="497"/>
      <c r="G8" s="498"/>
      <c r="H8" s="71"/>
      <c r="I8" s="436"/>
      <c r="J8" s="418"/>
      <c r="K8" s="418"/>
      <c r="L8" s="418"/>
      <c r="M8" s="418"/>
      <c r="N8" s="418"/>
      <c r="O8" s="418"/>
      <c r="P8" s="418"/>
      <c r="Q8" s="418"/>
      <c r="R8" s="418"/>
      <c r="S8" s="418"/>
      <c r="T8" s="418"/>
      <c r="U8" s="418"/>
      <c r="V8" s="418"/>
      <c r="W8" s="418"/>
      <c r="X8" s="418"/>
      <c r="Y8" s="418"/>
      <c r="Z8" s="418"/>
      <c r="AA8" s="418"/>
      <c r="AB8" s="418"/>
      <c r="AC8" s="418"/>
      <c r="AD8" s="418"/>
      <c r="AE8" s="437"/>
      <c r="AF8" s="438" t="str">
        <f>IF(A12+AO12=0,"",A12+AO12)</f>
        <v/>
      </c>
      <c r="AG8" s="439"/>
      <c r="AH8" s="439"/>
      <c r="AI8" s="439"/>
      <c r="AJ8" s="439"/>
      <c r="AK8" s="439"/>
      <c r="AL8" s="439"/>
      <c r="AM8" s="439"/>
      <c r="AN8" s="439"/>
      <c r="AO8" s="439"/>
      <c r="AP8" s="418"/>
      <c r="AQ8" s="418"/>
      <c r="AR8" s="418"/>
      <c r="AS8" s="418"/>
      <c r="AT8" s="418"/>
      <c r="AU8" s="437"/>
      <c r="AV8" s="442" t="s">
        <v>46</v>
      </c>
      <c r="AW8" s="443"/>
      <c r="AX8" s="443"/>
      <c r="AY8" s="443"/>
      <c r="AZ8" s="443"/>
      <c r="BA8" s="443"/>
      <c r="BB8" s="443"/>
      <c r="BC8" s="443"/>
      <c r="BD8" s="444"/>
      <c r="BE8" s="445" t="str">
        <f>IF(ヘッダ入力!BE8="","",ヘッダ入力!BE8)</f>
        <v/>
      </c>
      <c r="BF8" s="446"/>
      <c r="BG8" s="446"/>
      <c r="BH8" s="446"/>
      <c r="BI8" s="447"/>
      <c r="BJ8" s="451" t="str">
        <f>IF(ヘッダ入力!BJ8="","",ヘッダ入力!BJ8)</f>
        <v/>
      </c>
      <c r="BK8" s="452"/>
      <c r="BL8" s="452"/>
      <c r="BM8" s="452"/>
      <c r="BN8" s="452"/>
      <c r="BO8" s="452"/>
      <c r="BP8" s="452"/>
      <c r="BQ8" s="453"/>
      <c r="BR8" s="428"/>
      <c r="BS8" s="429"/>
      <c r="BT8" s="429"/>
      <c r="BU8" s="429"/>
      <c r="BV8" s="429"/>
      <c r="BW8" s="429"/>
      <c r="BX8" s="429"/>
      <c r="BY8" s="429"/>
      <c r="BZ8" s="429"/>
      <c r="CA8" s="429"/>
      <c r="CB8" s="429"/>
      <c r="CC8" s="429"/>
      <c r="CD8" s="429"/>
      <c r="CE8" s="429"/>
      <c r="CF8" s="429"/>
      <c r="CG8" s="429"/>
      <c r="CH8" s="429"/>
      <c r="CI8" s="430"/>
      <c r="CJ8" s="71"/>
      <c r="CK8" s="71"/>
      <c r="CL8" s="71"/>
      <c r="CM8" s="71"/>
      <c r="CN8" s="71"/>
      <c r="CO8" s="71"/>
      <c r="CP8" s="71"/>
      <c r="CQ8" s="71"/>
      <c r="CR8" s="71"/>
      <c r="CS8" s="71"/>
      <c r="CT8" s="71"/>
      <c r="CU8" s="71"/>
      <c r="CV8" s="71"/>
    </row>
    <row r="9" spans="1:100" ht="13.8" thickTop="1" x14ac:dyDescent="0.2">
      <c r="A9" s="71"/>
      <c r="B9" s="71"/>
      <c r="C9" s="71"/>
      <c r="D9" s="71"/>
      <c r="E9" s="71"/>
      <c r="F9" s="71"/>
      <c r="G9" s="71"/>
      <c r="H9" s="71"/>
      <c r="I9" s="409" t="str">
        <f>IF(ヘッダ入力!I9="","",ヘッダ入力!I9)</f>
        <v/>
      </c>
      <c r="J9" s="410"/>
      <c r="K9" s="410"/>
      <c r="L9" s="410"/>
      <c r="M9" s="410"/>
      <c r="N9" s="410"/>
      <c r="O9" s="410"/>
      <c r="P9" s="410"/>
      <c r="Q9" s="410"/>
      <c r="R9" s="410"/>
      <c r="S9" s="410"/>
      <c r="T9" s="410"/>
      <c r="U9" s="410"/>
      <c r="V9" s="410"/>
      <c r="W9" s="410"/>
      <c r="X9" s="410"/>
      <c r="Y9" s="410"/>
      <c r="Z9" s="410"/>
      <c r="AA9" s="410"/>
      <c r="AB9" s="410"/>
      <c r="AC9" s="410"/>
      <c r="AD9" s="410"/>
      <c r="AE9" s="411"/>
      <c r="AF9" s="438"/>
      <c r="AG9" s="439"/>
      <c r="AH9" s="439"/>
      <c r="AI9" s="439"/>
      <c r="AJ9" s="439"/>
      <c r="AK9" s="439"/>
      <c r="AL9" s="439"/>
      <c r="AM9" s="439"/>
      <c r="AN9" s="439"/>
      <c r="AO9" s="439"/>
      <c r="AP9" s="582" t="s">
        <v>47</v>
      </c>
      <c r="AQ9" s="583"/>
      <c r="AR9" s="583"/>
      <c r="AS9" s="583"/>
      <c r="AT9" s="583"/>
      <c r="AU9" s="584"/>
      <c r="AV9" s="66"/>
      <c r="AW9" s="418" t="s">
        <v>48</v>
      </c>
      <c r="AX9" s="418"/>
      <c r="AY9" s="418"/>
      <c r="AZ9" s="418"/>
      <c r="BA9" s="418"/>
      <c r="BB9" s="66"/>
      <c r="BC9" s="71"/>
      <c r="BD9" s="71"/>
      <c r="BE9" s="445"/>
      <c r="BF9" s="446"/>
      <c r="BG9" s="446"/>
      <c r="BH9" s="446"/>
      <c r="BI9" s="447"/>
      <c r="BJ9" s="451"/>
      <c r="BK9" s="452"/>
      <c r="BL9" s="452"/>
      <c r="BM9" s="452"/>
      <c r="BN9" s="452"/>
      <c r="BO9" s="452"/>
      <c r="BP9" s="452"/>
      <c r="BQ9" s="453"/>
      <c r="BR9" s="428"/>
      <c r="BS9" s="429"/>
      <c r="BT9" s="429"/>
      <c r="BU9" s="429"/>
      <c r="BV9" s="429"/>
      <c r="BW9" s="429"/>
      <c r="BX9" s="429"/>
      <c r="BY9" s="429"/>
      <c r="BZ9" s="429"/>
      <c r="CA9" s="429"/>
      <c r="CB9" s="429"/>
      <c r="CC9" s="429"/>
      <c r="CD9" s="429"/>
      <c r="CE9" s="429"/>
      <c r="CF9" s="429"/>
      <c r="CG9" s="429"/>
      <c r="CH9" s="429"/>
      <c r="CI9" s="430"/>
      <c r="CJ9" s="71"/>
      <c r="CK9" s="71"/>
      <c r="CL9" s="71"/>
      <c r="CM9" s="71"/>
      <c r="CN9" s="71"/>
      <c r="CO9" s="71"/>
      <c r="CP9" s="71"/>
      <c r="CQ9" s="71"/>
      <c r="CR9" s="71"/>
      <c r="CS9" s="71"/>
      <c r="CT9" s="71"/>
      <c r="CU9" s="71"/>
      <c r="CV9" s="71"/>
    </row>
    <row r="10" spans="1:100" ht="25.5" customHeight="1" thickBot="1" x14ac:dyDescent="0.25">
      <c r="A10" s="71"/>
      <c r="B10" s="71"/>
      <c r="C10" s="71"/>
      <c r="D10" s="71"/>
      <c r="E10" s="71"/>
      <c r="F10" s="71"/>
      <c r="G10" s="71"/>
      <c r="H10" s="71"/>
      <c r="I10" s="412"/>
      <c r="J10" s="413"/>
      <c r="K10" s="413"/>
      <c r="L10" s="413"/>
      <c r="M10" s="413"/>
      <c r="N10" s="413"/>
      <c r="O10" s="413"/>
      <c r="P10" s="413"/>
      <c r="Q10" s="413"/>
      <c r="R10" s="413"/>
      <c r="S10" s="413"/>
      <c r="T10" s="413"/>
      <c r="U10" s="413"/>
      <c r="V10" s="413"/>
      <c r="W10" s="413"/>
      <c r="X10" s="413"/>
      <c r="Y10" s="413"/>
      <c r="Z10" s="413"/>
      <c r="AA10" s="413"/>
      <c r="AB10" s="413"/>
      <c r="AC10" s="413"/>
      <c r="AD10" s="413"/>
      <c r="AE10" s="414"/>
      <c r="AF10" s="440"/>
      <c r="AG10" s="441"/>
      <c r="AH10" s="441"/>
      <c r="AI10" s="441"/>
      <c r="AJ10" s="441"/>
      <c r="AK10" s="441"/>
      <c r="AL10" s="441"/>
      <c r="AM10" s="441"/>
      <c r="AN10" s="441"/>
      <c r="AO10" s="441"/>
      <c r="AP10" s="419">
        <f>ヘッダ入力!AP10</f>
        <v>0</v>
      </c>
      <c r="AQ10" s="420"/>
      <c r="AR10" s="420"/>
      <c r="AS10" s="420"/>
      <c r="AT10" s="420"/>
      <c r="AU10" s="421"/>
      <c r="AV10" s="43"/>
      <c r="AW10" s="35" t="s">
        <v>51</v>
      </c>
      <c r="AX10" s="35"/>
      <c r="AY10" s="35"/>
      <c r="AZ10" s="43"/>
      <c r="BA10" s="422" t="s">
        <v>52</v>
      </c>
      <c r="BB10" s="422"/>
      <c r="BC10" s="422"/>
      <c r="BD10" s="67"/>
      <c r="BE10" s="448"/>
      <c r="BF10" s="449"/>
      <c r="BG10" s="449"/>
      <c r="BH10" s="449"/>
      <c r="BI10" s="450"/>
      <c r="BJ10" s="454"/>
      <c r="BK10" s="455"/>
      <c r="BL10" s="455"/>
      <c r="BM10" s="455"/>
      <c r="BN10" s="455"/>
      <c r="BO10" s="455"/>
      <c r="BP10" s="455"/>
      <c r="BQ10" s="456"/>
      <c r="BR10" s="431"/>
      <c r="BS10" s="432"/>
      <c r="BT10" s="432"/>
      <c r="BU10" s="432"/>
      <c r="BV10" s="432"/>
      <c r="BW10" s="432"/>
      <c r="BX10" s="432"/>
      <c r="BY10" s="432"/>
      <c r="BZ10" s="432"/>
      <c r="CA10" s="432"/>
      <c r="CB10" s="432"/>
      <c r="CC10" s="432"/>
      <c r="CD10" s="432"/>
      <c r="CE10" s="432"/>
      <c r="CF10" s="432"/>
      <c r="CG10" s="432"/>
      <c r="CH10" s="432"/>
      <c r="CI10" s="433"/>
      <c r="CJ10" s="71"/>
      <c r="CK10" s="71"/>
      <c r="CL10" s="71"/>
      <c r="CM10" s="71"/>
      <c r="CN10" s="71"/>
      <c r="CO10" s="71"/>
      <c r="CP10" s="71"/>
      <c r="CQ10" s="71"/>
      <c r="CR10" s="71"/>
      <c r="CS10" s="71"/>
      <c r="CT10" s="71"/>
      <c r="CU10" s="71"/>
      <c r="CV10" s="71"/>
    </row>
    <row r="11" spans="1:100" ht="8.25" customHeight="1" thickTop="1" thickBot="1" x14ac:dyDescent="0.25">
      <c r="A11" s="71"/>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row>
    <row r="12" spans="1:100" ht="21.6" thickBot="1" x14ac:dyDescent="0.25">
      <c r="A12" s="406">
        <f>IF(AI53="●",AB53,SUMIF(R19,"●",O19)+SUMIF(R33,"●",O33)+SUMIF(R47,"●",O47)+SUMIF(R64,"●",O64)+SUMIF(R73,"●",O73)+SUMIF(AL17,"●",AI17)+SUMIF(AL41,"●",AI41)+SUMIF(AL44,"●",AI44)+SUMIF(AL52,"●",AI52)+SUM(R19,R33,R47,R64,R73,AL17,AL41,AL44,AL52))</f>
        <v>0</v>
      </c>
      <c r="B12" s="407"/>
      <c r="C12" s="407"/>
      <c r="D12" s="407"/>
      <c r="E12" s="407"/>
      <c r="F12" s="407"/>
      <c r="G12" s="407"/>
      <c r="H12" s="407"/>
      <c r="I12" s="407"/>
      <c r="J12" s="407"/>
      <c r="K12" s="408" t="s">
        <v>53</v>
      </c>
      <c r="L12" s="408"/>
      <c r="M12" s="585" t="s">
        <v>857</v>
      </c>
      <c r="N12" s="585"/>
      <c r="O12" s="585"/>
      <c r="P12" s="585"/>
      <c r="Q12" s="585"/>
      <c r="R12" s="585"/>
      <c r="S12" s="585"/>
      <c r="T12" s="585"/>
      <c r="U12" s="585"/>
      <c r="V12" s="585"/>
      <c r="W12" s="585"/>
      <c r="X12" s="585"/>
      <c r="Y12" s="585"/>
      <c r="Z12" s="585"/>
      <c r="AA12" s="585"/>
      <c r="AB12" s="585"/>
      <c r="AC12" s="402">
        <f>IF(AI53="●",90,IF(R19="●",COUNTA(O14:O18),COUNTA(R14:R18))+IF(R33="●",COUNTA(O20:O32),COUNTA(R20:R32))+IF(R47="●",COUNTA(O34:O46),COUNTA(R34:R46))+IF(R64="●",COUNTA(O48:O63),COUNTA(R48:R63))+IF(R73="●",COUNTA(O65:O72),COUNTA(R65:R72))+IF(AL17="●",COUNTA(AI14:AI16),COUNTA(AL14:AL16))+IF(AL41="●",COUNTA(AI18:AI40),COUNTA(AL18:AL40))+IF(AL44="●",COUNTA(AI42:AI43),COUNTA(AL42:AL43))+IF(AL52="●",COUNTA(AI45:AI51),COUNTA(AL45:AL51)))</f>
        <v>0</v>
      </c>
      <c r="AD12" s="402"/>
      <c r="AE12" s="402"/>
      <c r="AF12" s="402"/>
      <c r="AG12" s="402"/>
      <c r="AH12" s="402"/>
      <c r="AI12" s="402"/>
      <c r="AJ12" s="402"/>
      <c r="AK12" s="403" t="s">
        <v>54</v>
      </c>
      <c r="AL12" s="403"/>
      <c r="AM12" s="403"/>
      <c r="AN12" s="404"/>
      <c r="AO12" s="406">
        <f>IF(BW49="●",BP49,SUMIF(BF19,"●",BC19)+SUMIF(BF36,"●",BC36)+SUMIF(BF58,"●",BC58)+SUMIF(BF74,"●",BC74)+SUMIF(BZ24,"●",BW24)+SUMIF(BZ35,"●",BW35)+SUMIF(BZ45,"●",BW45)+SUMIF(BZ48,"●",BW48)+SUM(BF19,BF36,BF58,BF74,BZ24,BZ35,BZ45,BZ48))</f>
        <v>0</v>
      </c>
      <c r="AP12" s="407"/>
      <c r="AQ12" s="407"/>
      <c r="AR12" s="407"/>
      <c r="AS12" s="407"/>
      <c r="AT12" s="407"/>
      <c r="AU12" s="407"/>
      <c r="AV12" s="407"/>
      <c r="AW12" s="407"/>
      <c r="AX12" s="407"/>
      <c r="AY12" s="408" t="s">
        <v>53</v>
      </c>
      <c r="AZ12" s="408"/>
      <c r="BA12" s="405" t="s">
        <v>858</v>
      </c>
      <c r="BB12" s="405"/>
      <c r="BC12" s="405"/>
      <c r="BD12" s="405"/>
      <c r="BE12" s="405"/>
      <c r="BF12" s="405"/>
      <c r="BG12" s="405"/>
      <c r="BH12" s="405"/>
      <c r="BI12" s="405"/>
      <c r="BJ12" s="405"/>
      <c r="BK12" s="405"/>
      <c r="BL12" s="405"/>
      <c r="BM12" s="405"/>
      <c r="BN12" s="405"/>
      <c r="BO12" s="405"/>
      <c r="BP12" s="405"/>
      <c r="BQ12" s="402">
        <f>IF(BW49="●",89,IF(BF19="●",COUNTA(BC14:BC18),COUNTA(BF14:BF18))+IF(BF36="●",COUNTA(BC20:BC35),COUNTA(BF20:BF35))+IF(BF58="●",COUNTA(BC37:BC57),COUNTA(BF37:BF57))+IF(BF74="●",COUNTA(BC59:BC73),COUNTA(BF59:BF73))+IF(BZ24="●",COUNTA(BW14:BW23),COUNTA(BZ14:BZ23))+IF(BZ35="●",COUNTA(BW25:BW34),COUNTA(BZ25:BZ34))+IF(BZ45="●",COUNTA(BW36:BW44),COUNTA(BZ36:BZ44))+IF(BZ48="●",COUNTA(BW46:BW47),COUNTA(BZ46:BZ47)))</f>
        <v>0</v>
      </c>
      <c r="BR12" s="402"/>
      <c r="BS12" s="402"/>
      <c r="BT12" s="402"/>
      <c r="BU12" s="402"/>
      <c r="BV12" s="402"/>
      <c r="BW12" s="402"/>
      <c r="BX12" s="402"/>
      <c r="BY12" s="403" t="s">
        <v>54</v>
      </c>
      <c r="BZ12" s="403"/>
      <c r="CA12" s="403"/>
      <c r="CB12" s="404"/>
      <c r="CC12" s="71"/>
      <c r="CD12" s="71"/>
      <c r="CE12" s="71"/>
      <c r="CF12" s="71"/>
      <c r="CG12" s="71"/>
      <c r="CH12" s="71"/>
      <c r="CI12" s="71"/>
      <c r="CJ12" s="71"/>
      <c r="CK12" s="71"/>
      <c r="CL12" s="71"/>
      <c r="CM12" s="71"/>
      <c r="CN12" s="71"/>
      <c r="CO12" s="71"/>
      <c r="CP12" s="71"/>
      <c r="CQ12" s="71"/>
      <c r="CR12" s="71"/>
      <c r="CS12" s="71"/>
      <c r="CT12" s="71"/>
      <c r="CU12" s="71"/>
      <c r="CV12" s="71"/>
    </row>
    <row r="13" spans="1:100" ht="15" thickBot="1" x14ac:dyDescent="0.25">
      <c r="A13" s="395" t="s">
        <v>118</v>
      </c>
      <c r="B13" s="396"/>
      <c r="C13" s="397"/>
      <c r="D13" s="398" t="s">
        <v>55</v>
      </c>
      <c r="E13" s="396"/>
      <c r="F13" s="396"/>
      <c r="G13" s="396"/>
      <c r="H13" s="396"/>
      <c r="I13" s="396"/>
      <c r="J13" s="396"/>
      <c r="K13" s="396"/>
      <c r="L13" s="396"/>
      <c r="M13" s="396"/>
      <c r="N13" s="397"/>
      <c r="O13" s="399" t="s">
        <v>119</v>
      </c>
      <c r="P13" s="399"/>
      <c r="Q13" s="399"/>
      <c r="R13" s="400" t="s">
        <v>56</v>
      </c>
      <c r="S13" s="400"/>
      <c r="T13" s="401"/>
      <c r="U13" s="395" t="s">
        <v>118</v>
      </c>
      <c r="V13" s="396"/>
      <c r="W13" s="397"/>
      <c r="X13" s="398" t="s">
        <v>55</v>
      </c>
      <c r="Y13" s="396"/>
      <c r="Z13" s="396"/>
      <c r="AA13" s="396"/>
      <c r="AB13" s="396"/>
      <c r="AC13" s="396"/>
      <c r="AD13" s="396"/>
      <c r="AE13" s="396"/>
      <c r="AF13" s="396"/>
      <c r="AG13" s="396"/>
      <c r="AH13" s="397"/>
      <c r="AI13" s="399" t="s">
        <v>119</v>
      </c>
      <c r="AJ13" s="399"/>
      <c r="AK13" s="399"/>
      <c r="AL13" s="400" t="s">
        <v>56</v>
      </c>
      <c r="AM13" s="400"/>
      <c r="AN13" s="401"/>
      <c r="AO13" s="395" t="s">
        <v>118</v>
      </c>
      <c r="AP13" s="396"/>
      <c r="AQ13" s="397"/>
      <c r="AR13" s="398" t="s">
        <v>55</v>
      </c>
      <c r="AS13" s="396"/>
      <c r="AT13" s="396"/>
      <c r="AU13" s="396"/>
      <c r="AV13" s="396"/>
      <c r="AW13" s="396"/>
      <c r="AX13" s="396"/>
      <c r="AY13" s="396"/>
      <c r="AZ13" s="396"/>
      <c r="BA13" s="396"/>
      <c r="BB13" s="397"/>
      <c r="BC13" s="399" t="s">
        <v>119</v>
      </c>
      <c r="BD13" s="399"/>
      <c r="BE13" s="399"/>
      <c r="BF13" s="400" t="s">
        <v>56</v>
      </c>
      <c r="BG13" s="400"/>
      <c r="BH13" s="401"/>
      <c r="BI13" s="395" t="s">
        <v>118</v>
      </c>
      <c r="BJ13" s="396"/>
      <c r="BK13" s="397"/>
      <c r="BL13" s="398" t="s">
        <v>55</v>
      </c>
      <c r="BM13" s="396"/>
      <c r="BN13" s="396"/>
      <c r="BO13" s="396"/>
      <c r="BP13" s="396"/>
      <c r="BQ13" s="396"/>
      <c r="BR13" s="396"/>
      <c r="BS13" s="396"/>
      <c r="BT13" s="396"/>
      <c r="BU13" s="396"/>
      <c r="BV13" s="397"/>
      <c r="BW13" s="399" t="s">
        <v>119</v>
      </c>
      <c r="BX13" s="399"/>
      <c r="BY13" s="399"/>
      <c r="BZ13" s="400" t="s">
        <v>56</v>
      </c>
      <c r="CA13" s="400"/>
      <c r="CB13" s="401"/>
      <c r="CC13" s="71"/>
      <c r="CD13" s="71"/>
      <c r="CE13" s="71"/>
      <c r="CF13" s="71"/>
      <c r="CG13" s="71"/>
      <c r="CH13" s="71"/>
      <c r="CI13" s="71"/>
      <c r="CJ13" s="71"/>
      <c r="CK13" s="71"/>
      <c r="CL13" s="71"/>
      <c r="CM13" s="71"/>
      <c r="CN13" s="71"/>
      <c r="CO13" s="71"/>
      <c r="CP13" s="71"/>
      <c r="CQ13" s="71"/>
      <c r="CR13" s="71"/>
      <c r="CS13" s="71"/>
      <c r="CT13" s="71"/>
      <c r="CU13" s="71"/>
      <c r="CV13" s="71"/>
    </row>
    <row r="14" spans="1:100" ht="12.75" customHeight="1" x14ac:dyDescent="0.2">
      <c r="A14" s="261">
        <v>353001</v>
      </c>
      <c r="B14" s="262"/>
      <c r="C14" s="263"/>
      <c r="D14" s="264" t="s">
        <v>859</v>
      </c>
      <c r="E14" s="265"/>
      <c r="F14" s="265"/>
      <c r="G14" s="265"/>
      <c r="H14" s="265"/>
      <c r="I14" s="265"/>
      <c r="J14" s="265"/>
      <c r="K14" s="265"/>
      <c r="L14" s="265"/>
      <c r="M14" s="265"/>
      <c r="N14" s="289"/>
      <c r="O14" s="266">
        <v>190</v>
      </c>
      <c r="P14" s="267"/>
      <c r="Q14" s="267"/>
      <c r="R14" s="268"/>
      <c r="S14" s="267"/>
      <c r="T14" s="269"/>
      <c r="U14" s="261">
        <v>353056</v>
      </c>
      <c r="V14" s="262"/>
      <c r="W14" s="263"/>
      <c r="X14" s="264" t="s">
        <v>860</v>
      </c>
      <c r="Y14" s="265"/>
      <c r="Z14" s="265"/>
      <c r="AA14" s="265"/>
      <c r="AB14" s="265"/>
      <c r="AC14" s="265"/>
      <c r="AD14" s="265"/>
      <c r="AE14" s="265"/>
      <c r="AF14" s="265"/>
      <c r="AG14" s="265"/>
      <c r="AH14" s="289"/>
      <c r="AI14" s="266">
        <v>570</v>
      </c>
      <c r="AJ14" s="267"/>
      <c r="AK14" s="267"/>
      <c r="AL14" s="268"/>
      <c r="AM14" s="267"/>
      <c r="AN14" s="269"/>
      <c r="AO14" s="261">
        <v>354001</v>
      </c>
      <c r="AP14" s="262"/>
      <c r="AQ14" s="263"/>
      <c r="AR14" s="264" t="s">
        <v>861</v>
      </c>
      <c r="AS14" s="265"/>
      <c r="AT14" s="265"/>
      <c r="AU14" s="265"/>
      <c r="AV14" s="265"/>
      <c r="AW14" s="265"/>
      <c r="AX14" s="265"/>
      <c r="AY14" s="265"/>
      <c r="AZ14" s="265"/>
      <c r="BA14" s="265"/>
      <c r="BB14" s="289"/>
      <c r="BC14" s="266">
        <v>400</v>
      </c>
      <c r="BD14" s="267"/>
      <c r="BE14" s="267"/>
      <c r="BF14" s="268"/>
      <c r="BG14" s="267"/>
      <c r="BH14" s="269"/>
      <c r="BI14" s="261">
        <v>354061</v>
      </c>
      <c r="BJ14" s="262"/>
      <c r="BK14" s="263"/>
      <c r="BL14" s="264" t="s">
        <v>862</v>
      </c>
      <c r="BM14" s="265"/>
      <c r="BN14" s="265"/>
      <c r="BO14" s="265"/>
      <c r="BP14" s="265"/>
      <c r="BQ14" s="265"/>
      <c r="BR14" s="265"/>
      <c r="BS14" s="265"/>
      <c r="BT14" s="265"/>
      <c r="BU14" s="265"/>
      <c r="BV14" s="289"/>
      <c r="BW14" s="266">
        <v>460</v>
      </c>
      <c r="BX14" s="267"/>
      <c r="BY14" s="267"/>
      <c r="BZ14" s="268"/>
      <c r="CA14" s="267"/>
      <c r="CB14" s="269"/>
      <c r="CC14" s="71"/>
      <c r="CD14" s="71"/>
      <c r="CE14" s="71"/>
      <c r="CF14" s="71"/>
      <c r="CG14" s="71"/>
      <c r="CH14" s="71"/>
      <c r="CI14" s="71"/>
      <c r="CJ14" s="71"/>
      <c r="CK14" s="71"/>
      <c r="CL14" s="71"/>
      <c r="CM14" s="71"/>
      <c r="CN14" s="71"/>
      <c r="CO14" s="71"/>
      <c r="CP14" s="71"/>
      <c r="CQ14" s="71"/>
      <c r="CR14" s="71"/>
      <c r="CS14" s="71"/>
      <c r="CT14" s="71"/>
      <c r="CU14" s="71"/>
      <c r="CV14" s="71"/>
    </row>
    <row r="15" spans="1:100" ht="12.75" customHeight="1" x14ac:dyDescent="0.2">
      <c r="A15" s="261">
        <v>353002</v>
      </c>
      <c r="B15" s="262"/>
      <c r="C15" s="263"/>
      <c r="D15" s="264" t="s">
        <v>863</v>
      </c>
      <c r="E15" s="265"/>
      <c r="F15" s="265"/>
      <c r="G15" s="265"/>
      <c r="H15" s="265"/>
      <c r="I15" s="265"/>
      <c r="J15" s="265"/>
      <c r="K15" s="265"/>
      <c r="L15" s="265"/>
      <c r="M15" s="265"/>
      <c r="N15" s="289"/>
      <c r="O15" s="266">
        <v>745</v>
      </c>
      <c r="P15" s="267"/>
      <c r="Q15" s="267"/>
      <c r="R15" s="268"/>
      <c r="S15" s="267"/>
      <c r="T15" s="269"/>
      <c r="U15" s="261">
        <v>353057</v>
      </c>
      <c r="V15" s="262"/>
      <c r="W15" s="263"/>
      <c r="X15" s="264" t="s">
        <v>864</v>
      </c>
      <c r="Y15" s="265"/>
      <c r="Z15" s="265"/>
      <c r="AA15" s="265"/>
      <c r="AB15" s="265"/>
      <c r="AC15" s="265"/>
      <c r="AD15" s="265"/>
      <c r="AE15" s="265"/>
      <c r="AF15" s="265"/>
      <c r="AG15" s="265"/>
      <c r="AH15" s="289"/>
      <c r="AI15" s="266">
        <v>320</v>
      </c>
      <c r="AJ15" s="267"/>
      <c r="AK15" s="267"/>
      <c r="AL15" s="268"/>
      <c r="AM15" s="267"/>
      <c r="AN15" s="269"/>
      <c r="AO15" s="261">
        <v>354002</v>
      </c>
      <c r="AP15" s="262"/>
      <c r="AQ15" s="263"/>
      <c r="AR15" s="264" t="s">
        <v>865</v>
      </c>
      <c r="AS15" s="265"/>
      <c r="AT15" s="265"/>
      <c r="AU15" s="265"/>
      <c r="AV15" s="265"/>
      <c r="AW15" s="265"/>
      <c r="AX15" s="265"/>
      <c r="AY15" s="265"/>
      <c r="AZ15" s="265"/>
      <c r="BA15" s="265"/>
      <c r="BB15" s="289"/>
      <c r="BC15" s="266">
        <v>450</v>
      </c>
      <c r="BD15" s="267"/>
      <c r="BE15" s="267"/>
      <c r="BF15" s="268"/>
      <c r="BG15" s="267"/>
      <c r="BH15" s="269"/>
      <c r="BI15" s="261">
        <v>354062</v>
      </c>
      <c r="BJ15" s="262"/>
      <c r="BK15" s="263"/>
      <c r="BL15" s="264" t="s">
        <v>866</v>
      </c>
      <c r="BM15" s="265"/>
      <c r="BN15" s="265"/>
      <c r="BO15" s="265"/>
      <c r="BP15" s="265"/>
      <c r="BQ15" s="265"/>
      <c r="BR15" s="265"/>
      <c r="BS15" s="265"/>
      <c r="BT15" s="265"/>
      <c r="BU15" s="265"/>
      <c r="BV15" s="289"/>
      <c r="BW15" s="266">
        <v>200</v>
      </c>
      <c r="BX15" s="267"/>
      <c r="BY15" s="267"/>
      <c r="BZ15" s="268"/>
      <c r="CA15" s="267"/>
      <c r="CB15" s="269"/>
      <c r="CC15" s="71"/>
      <c r="CD15" s="71"/>
      <c r="CE15" s="71"/>
      <c r="CF15" s="71"/>
      <c r="CG15" s="71"/>
      <c r="CH15" s="71"/>
      <c r="CI15" s="71"/>
      <c r="CJ15" s="71"/>
      <c r="CK15" s="71"/>
      <c r="CL15" s="71"/>
      <c r="CM15" s="71"/>
      <c r="CN15" s="71"/>
      <c r="CO15" s="71"/>
      <c r="CP15" s="71"/>
      <c r="CQ15" s="71"/>
      <c r="CR15" s="71"/>
      <c r="CS15" s="71"/>
      <c r="CT15" s="71"/>
      <c r="CU15" s="71"/>
      <c r="CV15" s="71"/>
    </row>
    <row r="16" spans="1:100" ht="12.75" customHeight="1" x14ac:dyDescent="0.2">
      <c r="A16" s="261">
        <v>353003</v>
      </c>
      <c r="B16" s="262"/>
      <c r="C16" s="263"/>
      <c r="D16" s="264" t="s">
        <v>867</v>
      </c>
      <c r="E16" s="265"/>
      <c r="F16" s="265"/>
      <c r="G16" s="265"/>
      <c r="H16" s="265"/>
      <c r="I16" s="265"/>
      <c r="J16" s="265"/>
      <c r="K16" s="265"/>
      <c r="L16" s="265"/>
      <c r="M16" s="265"/>
      <c r="N16" s="289"/>
      <c r="O16" s="266">
        <v>375</v>
      </c>
      <c r="P16" s="267"/>
      <c r="Q16" s="267"/>
      <c r="R16" s="268"/>
      <c r="S16" s="267"/>
      <c r="T16" s="269"/>
      <c r="U16" s="261">
        <v>353059</v>
      </c>
      <c r="V16" s="262"/>
      <c r="W16" s="263"/>
      <c r="X16" s="264" t="s">
        <v>1151</v>
      </c>
      <c r="Y16" s="265"/>
      <c r="Z16" s="265"/>
      <c r="AA16" s="265"/>
      <c r="AB16" s="265"/>
      <c r="AC16" s="265"/>
      <c r="AD16" s="265"/>
      <c r="AE16" s="265"/>
      <c r="AF16" s="265"/>
      <c r="AG16" s="265"/>
      <c r="AH16" s="289"/>
      <c r="AI16" s="266">
        <v>170</v>
      </c>
      <c r="AJ16" s="267"/>
      <c r="AK16" s="267"/>
      <c r="AL16" s="268"/>
      <c r="AM16" s="267"/>
      <c r="AN16" s="269"/>
      <c r="AO16" s="261">
        <v>354003</v>
      </c>
      <c r="AP16" s="262"/>
      <c r="AQ16" s="263"/>
      <c r="AR16" s="264" t="s">
        <v>868</v>
      </c>
      <c r="AS16" s="265"/>
      <c r="AT16" s="265"/>
      <c r="AU16" s="265"/>
      <c r="AV16" s="265"/>
      <c r="AW16" s="265"/>
      <c r="AX16" s="265"/>
      <c r="AY16" s="265"/>
      <c r="AZ16" s="265"/>
      <c r="BA16" s="265"/>
      <c r="BB16" s="289"/>
      <c r="BC16" s="266">
        <v>640</v>
      </c>
      <c r="BD16" s="267"/>
      <c r="BE16" s="267"/>
      <c r="BF16" s="268"/>
      <c r="BG16" s="267"/>
      <c r="BH16" s="269"/>
      <c r="BI16" s="261">
        <v>354063</v>
      </c>
      <c r="BJ16" s="262"/>
      <c r="BK16" s="263"/>
      <c r="BL16" s="264" t="s">
        <v>869</v>
      </c>
      <c r="BM16" s="265"/>
      <c r="BN16" s="265"/>
      <c r="BO16" s="265"/>
      <c r="BP16" s="265"/>
      <c r="BQ16" s="265"/>
      <c r="BR16" s="265"/>
      <c r="BS16" s="265"/>
      <c r="BT16" s="265"/>
      <c r="BU16" s="265"/>
      <c r="BV16" s="289"/>
      <c r="BW16" s="266">
        <v>240</v>
      </c>
      <c r="BX16" s="267"/>
      <c r="BY16" s="267"/>
      <c r="BZ16" s="268"/>
      <c r="CA16" s="267"/>
      <c r="CB16" s="269"/>
      <c r="CC16" s="71"/>
      <c r="CD16" s="71"/>
      <c r="CE16" s="71"/>
      <c r="CF16" s="71"/>
      <c r="CG16" s="71"/>
      <c r="CH16" s="71"/>
      <c r="CI16" s="71"/>
      <c r="CJ16" s="71"/>
      <c r="CK16" s="71"/>
      <c r="CL16" s="71"/>
      <c r="CM16" s="71"/>
      <c r="CN16" s="71"/>
      <c r="CO16" s="71"/>
      <c r="CP16" s="71"/>
      <c r="CQ16" s="71"/>
      <c r="CR16" s="71"/>
      <c r="CS16" s="71"/>
      <c r="CT16" s="71"/>
      <c r="CU16" s="71"/>
      <c r="CV16" s="71"/>
    </row>
    <row r="17" spans="1:81" ht="12.75" customHeight="1" x14ac:dyDescent="0.2">
      <c r="A17" s="261">
        <v>353004</v>
      </c>
      <c r="B17" s="262"/>
      <c r="C17" s="263"/>
      <c r="D17" s="264" t="s">
        <v>870</v>
      </c>
      <c r="E17" s="265"/>
      <c r="F17" s="265"/>
      <c r="G17" s="265"/>
      <c r="H17" s="265"/>
      <c r="I17" s="265"/>
      <c r="J17" s="265"/>
      <c r="K17" s="265"/>
      <c r="L17" s="265"/>
      <c r="M17" s="265"/>
      <c r="N17" s="289"/>
      <c r="O17" s="266">
        <v>265</v>
      </c>
      <c r="P17" s="267"/>
      <c r="Q17" s="267"/>
      <c r="R17" s="268"/>
      <c r="S17" s="267"/>
      <c r="T17" s="269"/>
      <c r="U17" s="341" t="s">
        <v>874</v>
      </c>
      <c r="V17" s="342"/>
      <c r="W17" s="342"/>
      <c r="X17" s="342"/>
      <c r="Y17" s="342"/>
      <c r="Z17" s="342"/>
      <c r="AA17" s="342"/>
      <c r="AB17" s="342"/>
      <c r="AC17" s="342"/>
      <c r="AD17" s="342"/>
      <c r="AE17" s="342"/>
      <c r="AF17" s="342"/>
      <c r="AG17" s="342"/>
      <c r="AH17" s="343"/>
      <c r="AI17" s="344">
        <f>SUM(AI14:AI16)</f>
        <v>1060</v>
      </c>
      <c r="AJ17" s="345"/>
      <c r="AK17" s="346"/>
      <c r="AL17" s="347" t="str">
        <f>IF(COUNTA(AL14:AL16)=0,"",SUMIF(AL14:AL16,"●",AI14:AI16)+SUM(AL14:AL16))</f>
        <v/>
      </c>
      <c r="AM17" s="345"/>
      <c r="AN17" s="346"/>
      <c r="AO17" s="261">
        <v>354004</v>
      </c>
      <c r="AP17" s="262"/>
      <c r="AQ17" s="263"/>
      <c r="AR17" s="264" t="s">
        <v>871</v>
      </c>
      <c r="AS17" s="265"/>
      <c r="AT17" s="265"/>
      <c r="AU17" s="265"/>
      <c r="AV17" s="265"/>
      <c r="AW17" s="265"/>
      <c r="AX17" s="265"/>
      <c r="AY17" s="265"/>
      <c r="AZ17" s="265"/>
      <c r="BA17" s="265"/>
      <c r="BB17" s="289"/>
      <c r="BC17" s="266">
        <v>400</v>
      </c>
      <c r="BD17" s="267"/>
      <c r="BE17" s="267"/>
      <c r="BF17" s="268"/>
      <c r="BG17" s="267"/>
      <c r="BH17" s="269"/>
      <c r="BI17" s="261">
        <v>354064</v>
      </c>
      <c r="BJ17" s="262"/>
      <c r="BK17" s="263"/>
      <c r="BL17" s="264" t="s">
        <v>872</v>
      </c>
      <c r="BM17" s="265"/>
      <c r="BN17" s="265"/>
      <c r="BO17" s="265"/>
      <c r="BP17" s="265"/>
      <c r="BQ17" s="265"/>
      <c r="BR17" s="265"/>
      <c r="BS17" s="265"/>
      <c r="BT17" s="265"/>
      <c r="BU17" s="265"/>
      <c r="BV17" s="289"/>
      <c r="BW17" s="266">
        <v>240</v>
      </c>
      <c r="BX17" s="267"/>
      <c r="BY17" s="267"/>
      <c r="BZ17" s="268"/>
      <c r="CA17" s="267"/>
      <c r="CB17" s="269"/>
      <c r="CC17" s="71"/>
    </row>
    <row r="18" spans="1:81" ht="12.75" customHeight="1" x14ac:dyDescent="0.2">
      <c r="A18" s="261">
        <v>353005</v>
      </c>
      <c r="B18" s="262"/>
      <c r="C18" s="263"/>
      <c r="D18" s="264" t="s">
        <v>873</v>
      </c>
      <c r="E18" s="265"/>
      <c r="F18" s="265"/>
      <c r="G18" s="265"/>
      <c r="H18" s="265"/>
      <c r="I18" s="265"/>
      <c r="J18" s="265"/>
      <c r="K18" s="265"/>
      <c r="L18" s="265"/>
      <c r="M18" s="265"/>
      <c r="N18" s="289"/>
      <c r="O18" s="266">
        <v>280</v>
      </c>
      <c r="P18" s="267"/>
      <c r="Q18" s="267"/>
      <c r="R18" s="268"/>
      <c r="S18" s="267"/>
      <c r="T18" s="269"/>
      <c r="U18" s="261">
        <v>353062</v>
      </c>
      <c r="V18" s="262"/>
      <c r="W18" s="263"/>
      <c r="X18" s="264" t="s">
        <v>877</v>
      </c>
      <c r="Y18" s="265"/>
      <c r="Z18" s="265"/>
      <c r="AA18" s="265"/>
      <c r="AB18" s="265"/>
      <c r="AC18" s="265"/>
      <c r="AD18" s="265"/>
      <c r="AE18" s="265"/>
      <c r="AF18" s="265"/>
      <c r="AG18" s="265"/>
      <c r="AH18" s="289"/>
      <c r="AI18" s="266">
        <v>40</v>
      </c>
      <c r="AJ18" s="267"/>
      <c r="AK18" s="267"/>
      <c r="AL18" s="268"/>
      <c r="AM18" s="267"/>
      <c r="AN18" s="269"/>
      <c r="AO18" s="261">
        <v>354005</v>
      </c>
      <c r="AP18" s="262"/>
      <c r="AQ18" s="263"/>
      <c r="AR18" s="264" t="s">
        <v>1144</v>
      </c>
      <c r="AS18" s="265"/>
      <c r="AT18" s="265"/>
      <c r="AU18" s="265"/>
      <c r="AV18" s="265"/>
      <c r="AW18" s="265"/>
      <c r="AX18" s="265"/>
      <c r="AY18" s="265"/>
      <c r="AZ18" s="265"/>
      <c r="BA18" s="265"/>
      <c r="BB18" s="289"/>
      <c r="BC18" s="266">
        <v>240</v>
      </c>
      <c r="BD18" s="267"/>
      <c r="BE18" s="267"/>
      <c r="BF18" s="268"/>
      <c r="BG18" s="267"/>
      <c r="BH18" s="269"/>
      <c r="BI18" s="261">
        <v>354065</v>
      </c>
      <c r="BJ18" s="262"/>
      <c r="BK18" s="263"/>
      <c r="BL18" s="264" t="s">
        <v>875</v>
      </c>
      <c r="BM18" s="265"/>
      <c r="BN18" s="265"/>
      <c r="BO18" s="265"/>
      <c r="BP18" s="265"/>
      <c r="BQ18" s="265"/>
      <c r="BR18" s="265"/>
      <c r="BS18" s="265"/>
      <c r="BT18" s="265"/>
      <c r="BU18" s="265"/>
      <c r="BV18" s="289"/>
      <c r="BW18" s="266">
        <v>423</v>
      </c>
      <c r="BX18" s="267"/>
      <c r="BY18" s="269"/>
      <c r="BZ18" s="268"/>
      <c r="CA18" s="267"/>
      <c r="CB18" s="269"/>
      <c r="CC18" s="71"/>
    </row>
    <row r="19" spans="1:81" ht="12.75" customHeight="1" x14ac:dyDescent="0.2">
      <c r="A19" s="341" t="s">
        <v>876</v>
      </c>
      <c r="B19" s="342"/>
      <c r="C19" s="342"/>
      <c r="D19" s="342"/>
      <c r="E19" s="342"/>
      <c r="F19" s="342"/>
      <c r="G19" s="342"/>
      <c r="H19" s="342"/>
      <c r="I19" s="342"/>
      <c r="J19" s="342"/>
      <c r="K19" s="342"/>
      <c r="L19" s="342"/>
      <c r="M19" s="342"/>
      <c r="N19" s="343"/>
      <c r="O19" s="344">
        <f>SUM(O14:O18)</f>
        <v>1855</v>
      </c>
      <c r="P19" s="345"/>
      <c r="Q19" s="346"/>
      <c r="R19" s="347" t="str">
        <f>IF(COUNTA(R14:R18)=0,"",SUMIF(R14:R18,"●",O14:O18)+SUM(R14:R18))</f>
        <v/>
      </c>
      <c r="S19" s="345"/>
      <c r="T19" s="346"/>
      <c r="U19" s="261">
        <v>353063</v>
      </c>
      <c r="V19" s="262"/>
      <c r="W19" s="263"/>
      <c r="X19" s="264" t="s">
        <v>880</v>
      </c>
      <c r="Y19" s="265"/>
      <c r="Z19" s="265"/>
      <c r="AA19" s="265"/>
      <c r="AB19" s="265"/>
      <c r="AC19" s="265"/>
      <c r="AD19" s="265"/>
      <c r="AE19" s="265"/>
      <c r="AF19" s="265"/>
      <c r="AG19" s="265"/>
      <c r="AH19" s="289"/>
      <c r="AI19" s="266">
        <v>200</v>
      </c>
      <c r="AJ19" s="267"/>
      <c r="AK19" s="267"/>
      <c r="AL19" s="268"/>
      <c r="AM19" s="267"/>
      <c r="AN19" s="269"/>
      <c r="AO19" s="341" t="s">
        <v>1145</v>
      </c>
      <c r="AP19" s="342"/>
      <c r="AQ19" s="342"/>
      <c r="AR19" s="342"/>
      <c r="AS19" s="342"/>
      <c r="AT19" s="342"/>
      <c r="AU19" s="342"/>
      <c r="AV19" s="342"/>
      <c r="AW19" s="342"/>
      <c r="AX19" s="342"/>
      <c r="AY19" s="342"/>
      <c r="AZ19" s="342"/>
      <c r="BA19" s="342"/>
      <c r="BB19" s="343"/>
      <c r="BC19" s="344">
        <f>SUM(BC14:BC18)</f>
        <v>2130</v>
      </c>
      <c r="BD19" s="345"/>
      <c r="BE19" s="346"/>
      <c r="BF19" s="347" t="str">
        <f>IF(COUNTA(BF14:BF18)=0,"",SUMIF(BF14:BF18,"●",BC14:BC18)+SUM(BF14:BF18))</f>
        <v/>
      </c>
      <c r="BG19" s="345"/>
      <c r="BH19" s="346"/>
      <c r="BI19" s="261">
        <v>354066</v>
      </c>
      <c r="BJ19" s="262"/>
      <c r="BK19" s="263"/>
      <c r="BL19" s="264" t="s">
        <v>878</v>
      </c>
      <c r="BM19" s="265"/>
      <c r="BN19" s="265"/>
      <c r="BO19" s="265"/>
      <c r="BP19" s="265"/>
      <c r="BQ19" s="265"/>
      <c r="BR19" s="265"/>
      <c r="BS19" s="265"/>
      <c r="BT19" s="265"/>
      <c r="BU19" s="265"/>
      <c r="BV19" s="289"/>
      <c r="BW19" s="266">
        <v>820</v>
      </c>
      <c r="BX19" s="267"/>
      <c r="BY19" s="267"/>
      <c r="BZ19" s="268"/>
      <c r="CA19" s="267"/>
      <c r="CB19" s="269"/>
      <c r="CC19" s="71"/>
    </row>
    <row r="20" spans="1:81" ht="12.75" customHeight="1" x14ac:dyDescent="0.2">
      <c r="A20" s="261">
        <v>353006</v>
      </c>
      <c r="B20" s="262"/>
      <c r="C20" s="263"/>
      <c r="D20" s="264" t="s">
        <v>879</v>
      </c>
      <c r="E20" s="265"/>
      <c r="F20" s="265"/>
      <c r="G20" s="265"/>
      <c r="H20" s="265"/>
      <c r="I20" s="265"/>
      <c r="J20" s="265"/>
      <c r="K20" s="265"/>
      <c r="L20" s="265"/>
      <c r="M20" s="265"/>
      <c r="N20" s="289"/>
      <c r="O20" s="266">
        <v>1030</v>
      </c>
      <c r="P20" s="267"/>
      <c r="Q20" s="267"/>
      <c r="R20" s="268"/>
      <c r="S20" s="267"/>
      <c r="T20" s="269"/>
      <c r="U20" s="261">
        <v>353064</v>
      </c>
      <c r="V20" s="262"/>
      <c r="W20" s="263"/>
      <c r="X20" s="264" t="s">
        <v>882</v>
      </c>
      <c r="Y20" s="265"/>
      <c r="Z20" s="265"/>
      <c r="AA20" s="265"/>
      <c r="AB20" s="265"/>
      <c r="AC20" s="265"/>
      <c r="AD20" s="265"/>
      <c r="AE20" s="265"/>
      <c r="AF20" s="265"/>
      <c r="AG20" s="265"/>
      <c r="AH20" s="289"/>
      <c r="AI20" s="266">
        <v>650</v>
      </c>
      <c r="AJ20" s="267"/>
      <c r="AK20" s="267"/>
      <c r="AL20" s="268"/>
      <c r="AM20" s="267"/>
      <c r="AN20" s="269"/>
      <c r="AO20" s="261">
        <v>354007</v>
      </c>
      <c r="AP20" s="262"/>
      <c r="AQ20" s="263"/>
      <c r="AR20" s="264" t="s">
        <v>883</v>
      </c>
      <c r="AS20" s="265"/>
      <c r="AT20" s="265"/>
      <c r="AU20" s="265"/>
      <c r="AV20" s="265"/>
      <c r="AW20" s="265"/>
      <c r="AX20" s="265"/>
      <c r="AY20" s="265"/>
      <c r="AZ20" s="265"/>
      <c r="BA20" s="265"/>
      <c r="BB20" s="289"/>
      <c r="BC20" s="266">
        <v>510</v>
      </c>
      <c r="BD20" s="267"/>
      <c r="BE20" s="267"/>
      <c r="BF20" s="268"/>
      <c r="BG20" s="267"/>
      <c r="BH20" s="269"/>
      <c r="BI20" s="261">
        <v>354095</v>
      </c>
      <c r="BJ20" s="262"/>
      <c r="BK20" s="263"/>
      <c r="BL20" s="264" t="s">
        <v>1205</v>
      </c>
      <c r="BM20" s="265"/>
      <c r="BN20" s="265"/>
      <c r="BO20" s="265"/>
      <c r="BP20" s="265"/>
      <c r="BQ20" s="265"/>
      <c r="BR20" s="265"/>
      <c r="BS20" s="265"/>
      <c r="BT20" s="265"/>
      <c r="BU20" s="265"/>
      <c r="BV20" s="289"/>
      <c r="BW20" s="266">
        <v>100</v>
      </c>
      <c r="BX20" s="267"/>
      <c r="BY20" s="267"/>
      <c r="BZ20" s="268"/>
      <c r="CA20" s="267"/>
      <c r="CB20" s="269"/>
      <c r="CC20" s="71"/>
    </row>
    <row r="21" spans="1:81" ht="12.75" customHeight="1" x14ac:dyDescent="0.2">
      <c r="A21" s="261">
        <v>353007</v>
      </c>
      <c r="B21" s="262"/>
      <c r="C21" s="263"/>
      <c r="D21" s="264" t="s">
        <v>881</v>
      </c>
      <c r="E21" s="265"/>
      <c r="F21" s="265"/>
      <c r="G21" s="265"/>
      <c r="H21" s="265"/>
      <c r="I21" s="265"/>
      <c r="J21" s="265"/>
      <c r="K21" s="265"/>
      <c r="L21" s="265"/>
      <c r="M21" s="265"/>
      <c r="N21" s="289"/>
      <c r="O21" s="266">
        <v>300</v>
      </c>
      <c r="P21" s="267"/>
      <c r="Q21" s="267"/>
      <c r="R21" s="268"/>
      <c r="S21" s="267"/>
      <c r="T21" s="269"/>
      <c r="U21" s="261">
        <v>353065</v>
      </c>
      <c r="V21" s="262"/>
      <c r="W21" s="263"/>
      <c r="X21" s="264" t="s">
        <v>886</v>
      </c>
      <c r="Y21" s="265"/>
      <c r="Z21" s="265"/>
      <c r="AA21" s="265"/>
      <c r="AB21" s="265"/>
      <c r="AC21" s="265"/>
      <c r="AD21" s="265"/>
      <c r="AE21" s="265"/>
      <c r="AF21" s="265"/>
      <c r="AG21" s="265"/>
      <c r="AH21" s="289"/>
      <c r="AI21" s="266">
        <v>330</v>
      </c>
      <c r="AJ21" s="267"/>
      <c r="AK21" s="267"/>
      <c r="AL21" s="268"/>
      <c r="AM21" s="267"/>
      <c r="AN21" s="269"/>
      <c r="AO21" s="261">
        <v>354008</v>
      </c>
      <c r="AP21" s="262"/>
      <c r="AQ21" s="263"/>
      <c r="AR21" s="264" t="s">
        <v>887</v>
      </c>
      <c r="AS21" s="265"/>
      <c r="AT21" s="265"/>
      <c r="AU21" s="265"/>
      <c r="AV21" s="265"/>
      <c r="AW21" s="265"/>
      <c r="AX21" s="265"/>
      <c r="AY21" s="265"/>
      <c r="AZ21" s="265"/>
      <c r="BA21" s="265"/>
      <c r="BB21" s="289"/>
      <c r="BC21" s="266">
        <v>380</v>
      </c>
      <c r="BD21" s="267"/>
      <c r="BE21" s="267"/>
      <c r="BF21" s="268"/>
      <c r="BG21" s="267"/>
      <c r="BH21" s="269"/>
      <c r="BI21" s="261">
        <v>354068</v>
      </c>
      <c r="BJ21" s="262"/>
      <c r="BK21" s="263"/>
      <c r="BL21" s="264" t="s">
        <v>884</v>
      </c>
      <c r="BM21" s="265"/>
      <c r="BN21" s="265"/>
      <c r="BO21" s="265"/>
      <c r="BP21" s="265"/>
      <c r="BQ21" s="265"/>
      <c r="BR21" s="265"/>
      <c r="BS21" s="265"/>
      <c r="BT21" s="265"/>
      <c r="BU21" s="265"/>
      <c r="BV21" s="289"/>
      <c r="BW21" s="266">
        <v>400</v>
      </c>
      <c r="BX21" s="267"/>
      <c r="BY21" s="267"/>
      <c r="BZ21" s="268"/>
      <c r="CA21" s="267"/>
      <c r="CB21" s="269"/>
      <c r="CC21" s="71"/>
    </row>
    <row r="22" spans="1:81" ht="12.75" customHeight="1" x14ac:dyDescent="0.2">
      <c r="A22" s="261">
        <v>353009</v>
      </c>
      <c r="B22" s="262"/>
      <c r="C22" s="263"/>
      <c r="D22" s="264" t="s">
        <v>885</v>
      </c>
      <c r="E22" s="265"/>
      <c r="F22" s="265"/>
      <c r="G22" s="265"/>
      <c r="H22" s="265"/>
      <c r="I22" s="265"/>
      <c r="J22" s="265"/>
      <c r="K22" s="265"/>
      <c r="L22" s="265"/>
      <c r="M22" s="265"/>
      <c r="N22" s="289"/>
      <c r="O22" s="266">
        <v>400</v>
      </c>
      <c r="P22" s="267"/>
      <c r="Q22" s="267"/>
      <c r="R22" s="268"/>
      <c r="S22" s="267"/>
      <c r="T22" s="269"/>
      <c r="U22" s="261">
        <v>353066</v>
      </c>
      <c r="V22" s="262"/>
      <c r="W22" s="263"/>
      <c r="X22" s="264" t="s">
        <v>890</v>
      </c>
      <c r="Y22" s="265"/>
      <c r="Z22" s="265"/>
      <c r="AA22" s="265"/>
      <c r="AB22" s="265"/>
      <c r="AC22" s="265"/>
      <c r="AD22" s="265"/>
      <c r="AE22" s="265"/>
      <c r="AF22" s="265"/>
      <c r="AG22" s="265"/>
      <c r="AH22" s="289"/>
      <c r="AI22" s="266">
        <v>870</v>
      </c>
      <c r="AJ22" s="267"/>
      <c r="AK22" s="267"/>
      <c r="AL22" s="268"/>
      <c r="AM22" s="267"/>
      <c r="AN22" s="269"/>
      <c r="AO22" s="261">
        <v>354009</v>
      </c>
      <c r="AP22" s="262"/>
      <c r="AQ22" s="263"/>
      <c r="AR22" s="264" t="s">
        <v>891</v>
      </c>
      <c r="AS22" s="265"/>
      <c r="AT22" s="265"/>
      <c r="AU22" s="265"/>
      <c r="AV22" s="265"/>
      <c r="AW22" s="265"/>
      <c r="AX22" s="265"/>
      <c r="AY22" s="265"/>
      <c r="AZ22" s="265"/>
      <c r="BA22" s="265"/>
      <c r="BB22" s="289"/>
      <c r="BC22" s="266">
        <v>535</v>
      </c>
      <c r="BD22" s="267"/>
      <c r="BE22" s="267"/>
      <c r="BF22" s="268"/>
      <c r="BG22" s="267"/>
      <c r="BH22" s="269"/>
      <c r="BI22" s="261">
        <v>354069</v>
      </c>
      <c r="BJ22" s="262"/>
      <c r="BK22" s="263"/>
      <c r="BL22" s="264" t="s">
        <v>888</v>
      </c>
      <c r="BM22" s="265"/>
      <c r="BN22" s="265"/>
      <c r="BO22" s="265"/>
      <c r="BP22" s="265"/>
      <c r="BQ22" s="265"/>
      <c r="BR22" s="265"/>
      <c r="BS22" s="265"/>
      <c r="BT22" s="265"/>
      <c r="BU22" s="265"/>
      <c r="BV22" s="289"/>
      <c r="BW22" s="266">
        <v>800</v>
      </c>
      <c r="BX22" s="267"/>
      <c r="BY22" s="267"/>
      <c r="BZ22" s="268"/>
      <c r="CA22" s="267"/>
      <c r="CB22" s="269"/>
      <c r="CC22" s="71"/>
    </row>
    <row r="23" spans="1:81" ht="12.75" customHeight="1" x14ac:dyDescent="0.2">
      <c r="A23" s="261">
        <v>353010</v>
      </c>
      <c r="B23" s="262"/>
      <c r="C23" s="263"/>
      <c r="D23" s="264" t="s">
        <v>889</v>
      </c>
      <c r="E23" s="265"/>
      <c r="F23" s="265"/>
      <c r="G23" s="265"/>
      <c r="H23" s="265"/>
      <c r="I23" s="265"/>
      <c r="J23" s="265"/>
      <c r="K23" s="265"/>
      <c r="L23" s="265"/>
      <c r="M23" s="265"/>
      <c r="N23" s="289"/>
      <c r="O23" s="266">
        <v>470</v>
      </c>
      <c r="P23" s="267"/>
      <c r="Q23" s="267"/>
      <c r="R23" s="268"/>
      <c r="S23" s="267"/>
      <c r="T23" s="269"/>
      <c r="U23" s="261">
        <v>353068</v>
      </c>
      <c r="V23" s="262"/>
      <c r="W23" s="263"/>
      <c r="X23" s="264" t="s">
        <v>894</v>
      </c>
      <c r="Y23" s="265"/>
      <c r="Z23" s="265"/>
      <c r="AA23" s="265"/>
      <c r="AB23" s="265"/>
      <c r="AC23" s="265"/>
      <c r="AD23" s="265"/>
      <c r="AE23" s="265"/>
      <c r="AF23" s="265"/>
      <c r="AG23" s="265"/>
      <c r="AH23" s="289"/>
      <c r="AI23" s="266">
        <v>560</v>
      </c>
      <c r="AJ23" s="267"/>
      <c r="AK23" s="267"/>
      <c r="AL23" s="268"/>
      <c r="AM23" s="267"/>
      <c r="AN23" s="269"/>
      <c r="AO23" s="261">
        <v>354010</v>
      </c>
      <c r="AP23" s="262"/>
      <c r="AQ23" s="263"/>
      <c r="AR23" s="264" t="s">
        <v>895</v>
      </c>
      <c r="AS23" s="265"/>
      <c r="AT23" s="265"/>
      <c r="AU23" s="265"/>
      <c r="AV23" s="265"/>
      <c r="AW23" s="265"/>
      <c r="AX23" s="265"/>
      <c r="AY23" s="265"/>
      <c r="AZ23" s="265"/>
      <c r="BA23" s="265"/>
      <c r="BB23" s="289"/>
      <c r="BC23" s="266">
        <v>625</v>
      </c>
      <c r="BD23" s="267"/>
      <c r="BE23" s="267"/>
      <c r="BF23" s="268"/>
      <c r="BG23" s="267"/>
      <c r="BH23" s="269"/>
      <c r="BI23" s="261">
        <v>354070</v>
      </c>
      <c r="BJ23" s="262"/>
      <c r="BK23" s="263"/>
      <c r="BL23" s="264" t="s">
        <v>892</v>
      </c>
      <c r="BM23" s="265"/>
      <c r="BN23" s="265"/>
      <c r="BO23" s="265"/>
      <c r="BP23" s="265"/>
      <c r="BQ23" s="265"/>
      <c r="BR23" s="265"/>
      <c r="BS23" s="265"/>
      <c r="BT23" s="265"/>
      <c r="BU23" s="265"/>
      <c r="BV23" s="289"/>
      <c r="BW23" s="266">
        <v>890</v>
      </c>
      <c r="BX23" s="267"/>
      <c r="BY23" s="267"/>
      <c r="BZ23" s="268"/>
      <c r="CA23" s="267"/>
      <c r="CB23" s="269"/>
      <c r="CC23" s="71"/>
    </row>
    <row r="24" spans="1:81" ht="12.75" customHeight="1" x14ac:dyDescent="0.2">
      <c r="A24" s="261">
        <v>353011</v>
      </c>
      <c r="B24" s="262"/>
      <c r="C24" s="263"/>
      <c r="D24" s="264" t="s">
        <v>893</v>
      </c>
      <c r="E24" s="265"/>
      <c r="F24" s="265"/>
      <c r="G24" s="265"/>
      <c r="H24" s="265"/>
      <c r="I24" s="265"/>
      <c r="J24" s="265"/>
      <c r="K24" s="265"/>
      <c r="L24" s="265"/>
      <c r="M24" s="265"/>
      <c r="N24" s="289"/>
      <c r="O24" s="266">
        <v>630</v>
      </c>
      <c r="P24" s="267"/>
      <c r="Q24" s="267"/>
      <c r="R24" s="268"/>
      <c r="S24" s="267"/>
      <c r="T24" s="269"/>
      <c r="U24" s="261">
        <v>353069</v>
      </c>
      <c r="V24" s="262"/>
      <c r="W24" s="263"/>
      <c r="X24" s="264" t="s">
        <v>898</v>
      </c>
      <c r="Y24" s="265"/>
      <c r="Z24" s="265"/>
      <c r="AA24" s="265"/>
      <c r="AB24" s="265"/>
      <c r="AC24" s="265"/>
      <c r="AD24" s="265"/>
      <c r="AE24" s="265"/>
      <c r="AF24" s="265"/>
      <c r="AG24" s="265"/>
      <c r="AH24" s="289"/>
      <c r="AI24" s="266">
        <v>500</v>
      </c>
      <c r="AJ24" s="267"/>
      <c r="AK24" s="267"/>
      <c r="AL24" s="268"/>
      <c r="AM24" s="267"/>
      <c r="AN24" s="269"/>
      <c r="AO24" s="261">
        <v>354011</v>
      </c>
      <c r="AP24" s="262"/>
      <c r="AQ24" s="263"/>
      <c r="AR24" s="264" t="s">
        <v>899</v>
      </c>
      <c r="AS24" s="265"/>
      <c r="AT24" s="265"/>
      <c r="AU24" s="265"/>
      <c r="AV24" s="265"/>
      <c r="AW24" s="265"/>
      <c r="AX24" s="265"/>
      <c r="AY24" s="265"/>
      <c r="AZ24" s="265"/>
      <c r="BA24" s="265"/>
      <c r="BB24" s="289"/>
      <c r="BC24" s="266">
        <v>610</v>
      </c>
      <c r="BD24" s="267"/>
      <c r="BE24" s="267"/>
      <c r="BF24" s="268"/>
      <c r="BG24" s="267"/>
      <c r="BH24" s="269"/>
      <c r="BI24" s="341" t="s">
        <v>896</v>
      </c>
      <c r="BJ24" s="342"/>
      <c r="BK24" s="342"/>
      <c r="BL24" s="342"/>
      <c r="BM24" s="342"/>
      <c r="BN24" s="342"/>
      <c r="BO24" s="342"/>
      <c r="BP24" s="342"/>
      <c r="BQ24" s="342"/>
      <c r="BR24" s="342"/>
      <c r="BS24" s="342"/>
      <c r="BT24" s="342"/>
      <c r="BU24" s="342"/>
      <c r="BV24" s="343"/>
      <c r="BW24" s="344">
        <f>SUM(BW14:BW23)</f>
        <v>4573</v>
      </c>
      <c r="BX24" s="345"/>
      <c r="BY24" s="346"/>
      <c r="BZ24" s="347" t="str">
        <f>IF(COUNTA(BZ14:BZ23)=0,"",SUMIF(BZ14:BZ23,"●",BW14:BW23)+SUM(BZ14:BZ23))</f>
        <v/>
      </c>
      <c r="CA24" s="345"/>
      <c r="CB24" s="346"/>
      <c r="CC24" s="71"/>
    </row>
    <row r="25" spans="1:81" ht="12.75" customHeight="1" x14ac:dyDescent="0.2">
      <c r="A25" s="261">
        <v>353012</v>
      </c>
      <c r="B25" s="262"/>
      <c r="C25" s="263"/>
      <c r="D25" s="264" t="s">
        <v>897</v>
      </c>
      <c r="E25" s="265"/>
      <c r="F25" s="265"/>
      <c r="G25" s="265"/>
      <c r="H25" s="265"/>
      <c r="I25" s="265"/>
      <c r="J25" s="265"/>
      <c r="K25" s="265"/>
      <c r="L25" s="265"/>
      <c r="M25" s="265"/>
      <c r="N25" s="289"/>
      <c r="O25" s="266">
        <v>200</v>
      </c>
      <c r="P25" s="267"/>
      <c r="Q25" s="267"/>
      <c r="R25" s="268"/>
      <c r="S25" s="267"/>
      <c r="T25" s="269"/>
      <c r="U25" s="261">
        <v>353070</v>
      </c>
      <c r="V25" s="262"/>
      <c r="W25" s="263"/>
      <c r="X25" s="264" t="s">
        <v>902</v>
      </c>
      <c r="Y25" s="265"/>
      <c r="Z25" s="265"/>
      <c r="AA25" s="265"/>
      <c r="AB25" s="265"/>
      <c r="AC25" s="265"/>
      <c r="AD25" s="265"/>
      <c r="AE25" s="265"/>
      <c r="AF25" s="265"/>
      <c r="AG25" s="265"/>
      <c r="AH25" s="289"/>
      <c r="AI25" s="266">
        <v>240</v>
      </c>
      <c r="AJ25" s="267"/>
      <c r="AK25" s="267"/>
      <c r="AL25" s="268"/>
      <c r="AM25" s="267"/>
      <c r="AN25" s="269"/>
      <c r="AO25" s="261">
        <v>354012</v>
      </c>
      <c r="AP25" s="262"/>
      <c r="AQ25" s="263"/>
      <c r="AR25" s="264" t="s">
        <v>903</v>
      </c>
      <c r="AS25" s="265"/>
      <c r="AT25" s="265"/>
      <c r="AU25" s="265"/>
      <c r="AV25" s="265"/>
      <c r="AW25" s="265"/>
      <c r="AX25" s="265"/>
      <c r="AY25" s="265"/>
      <c r="AZ25" s="265"/>
      <c r="BA25" s="265"/>
      <c r="BB25" s="289"/>
      <c r="BC25" s="266">
        <v>650</v>
      </c>
      <c r="BD25" s="267"/>
      <c r="BE25" s="267"/>
      <c r="BF25" s="268"/>
      <c r="BG25" s="267"/>
      <c r="BH25" s="269"/>
      <c r="BI25" s="261">
        <v>354071</v>
      </c>
      <c r="BJ25" s="262"/>
      <c r="BK25" s="263"/>
      <c r="BL25" s="264" t="s">
        <v>900</v>
      </c>
      <c r="BM25" s="265"/>
      <c r="BN25" s="265"/>
      <c r="BO25" s="265"/>
      <c r="BP25" s="265"/>
      <c r="BQ25" s="265"/>
      <c r="BR25" s="265"/>
      <c r="BS25" s="265"/>
      <c r="BT25" s="265"/>
      <c r="BU25" s="265"/>
      <c r="BV25" s="289"/>
      <c r="BW25" s="266">
        <v>350</v>
      </c>
      <c r="BX25" s="267"/>
      <c r="BY25" s="267"/>
      <c r="BZ25" s="268"/>
      <c r="CA25" s="267"/>
      <c r="CB25" s="269"/>
      <c r="CC25" s="71"/>
    </row>
    <row r="26" spans="1:81" ht="12.75" customHeight="1" x14ac:dyDescent="0.2">
      <c r="A26" s="261">
        <v>353100</v>
      </c>
      <c r="B26" s="262"/>
      <c r="C26" s="263"/>
      <c r="D26" s="264" t="s">
        <v>901</v>
      </c>
      <c r="E26" s="265"/>
      <c r="F26" s="265"/>
      <c r="G26" s="265"/>
      <c r="H26" s="265"/>
      <c r="I26" s="265"/>
      <c r="J26" s="265"/>
      <c r="K26" s="265"/>
      <c r="L26" s="265"/>
      <c r="M26" s="265"/>
      <c r="N26" s="289"/>
      <c r="O26" s="266">
        <v>640</v>
      </c>
      <c r="P26" s="267"/>
      <c r="Q26" s="267"/>
      <c r="R26" s="268"/>
      <c r="S26" s="267"/>
      <c r="T26" s="269"/>
      <c r="U26" s="261">
        <v>353098</v>
      </c>
      <c r="V26" s="262"/>
      <c r="W26" s="263"/>
      <c r="X26" s="264" t="s">
        <v>906</v>
      </c>
      <c r="Y26" s="265"/>
      <c r="Z26" s="265"/>
      <c r="AA26" s="265"/>
      <c r="AB26" s="265"/>
      <c r="AC26" s="265"/>
      <c r="AD26" s="265"/>
      <c r="AE26" s="265"/>
      <c r="AF26" s="265"/>
      <c r="AG26" s="265"/>
      <c r="AH26" s="289"/>
      <c r="AI26" s="266">
        <v>220</v>
      </c>
      <c r="AJ26" s="267"/>
      <c r="AK26" s="267"/>
      <c r="AL26" s="268"/>
      <c r="AM26" s="267"/>
      <c r="AN26" s="269"/>
      <c r="AO26" s="261">
        <v>354013</v>
      </c>
      <c r="AP26" s="262"/>
      <c r="AQ26" s="263"/>
      <c r="AR26" s="264" t="s">
        <v>907</v>
      </c>
      <c r="AS26" s="265"/>
      <c r="AT26" s="265"/>
      <c r="AU26" s="265"/>
      <c r="AV26" s="265"/>
      <c r="AW26" s="265"/>
      <c r="AX26" s="265"/>
      <c r="AY26" s="265"/>
      <c r="AZ26" s="265"/>
      <c r="BA26" s="265"/>
      <c r="BB26" s="289"/>
      <c r="BC26" s="266">
        <v>479</v>
      </c>
      <c r="BD26" s="267"/>
      <c r="BE26" s="267"/>
      <c r="BF26" s="268"/>
      <c r="BG26" s="267"/>
      <c r="BH26" s="269"/>
      <c r="BI26" s="261">
        <v>354072</v>
      </c>
      <c r="BJ26" s="262"/>
      <c r="BK26" s="263"/>
      <c r="BL26" s="264" t="s">
        <v>904</v>
      </c>
      <c r="BM26" s="265"/>
      <c r="BN26" s="265"/>
      <c r="BO26" s="265"/>
      <c r="BP26" s="265"/>
      <c r="BQ26" s="265"/>
      <c r="BR26" s="265"/>
      <c r="BS26" s="265"/>
      <c r="BT26" s="265"/>
      <c r="BU26" s="265"/>
      <c r="BV26" s="289"/>
      <c r="BW26" s="266">
        <v>208</v>
      </c>
      <c r="BX26" s="267"/>
      <c r="BY26" s="267"/>
      <c r="BZ26" s="268"/>
      <c r="CA26" s="267"/>
      <c r="CB26" s="269"/>
      <c r="CC26" s="71"/>
    </row>
    <row r="27" spans="1:81" ht="12.75" customHeight="1" x14ac:dyDescent="0.2">
      <c r="A27" s="261">
        <v>353013</v>
      </c>
      <c r="B27" s="262"/>
      <c r="C27" s="263"/>
      <c r="D27" s="264" t="s">
        <v>905</v>
      </c>
      <c r="E27" s="265"/>
      <c r="F27" s="265"/>
      <c r="G27" s="265"/>
      <c r="H27" s="265"/>
      <c r="I27" s="265"/>
      <c r="J27" s="265"/>
      <c r="K27" s="265"/>
      <c r="L27" s="265"/>
      <c r="M27" s="265"/>
      <c r="N27" s="289"/>
      <c r="O27" s="266">
        <v>550</v>
      </c>
      <c r="P27" s="267"/>
      <c r="Q27" s="267"/>
      <c r="R27" s="268"/>
      <c r="S27" s="267"/>
      <c r="T27" s="269"/>
      <c r="U27" s="261">
        <v>353071</v>
      </c>
      <c r="V27" s="262"/>
      <c r="W27" s="263"/>
      <c r="X27" s="264" t="s">
        <v>910</v>
      </c>
      <c r="Y27" s="265"/>
      <c r="Z27" s="265"/>
      <c r="AA27" s="265"/>
      <c r="AB27" s="265"/>
      <c r="AC27" s="265"/>
      <c r="AD27" s="265"/>
      <c r="AE27" s="265"/>
      <c r="AF27" s="265"/>
      <c r="AG27" s="265"/>
      <c r="AH27" s="289"/>
      <c r="AI27" s="266">
        <v>300</v>
      </c>
      <c r="AJ27" s="267"/>
      <c r="AK27" s="267"/>
      <c r="AL27" s="268"/>
      <c r="AM27" s="267"/>
      <c r="AN27" s="269"/>
      <c r="AO27" s="261">
        <v>354014</v>
      </c>
      <c r="AP27" s="262"/>
      <c r="AQ27" s="263"/>
      <c r="AR27" s="264" t="s">
        <v>911</v>
      </c>
      <c r="AS27" s="265"/>
      <c r="AT27" s="265"/>
      <c r="AU27" s="265"/>
      <c r="AV27" s="265"/>
      <c r="AW27" s="265"/>
      <c r="AX27" s="265"/>
      <c r="AY27" s="265"/>
      <c r="AZ27" s="265"/>
      <c r="BA27" s="265"/>
      <c r="BB27" s="289"/>
      <c r="BC27" s="266">
        <v>590</v>
      </c>
      <c r="BD27" s="267"/>
      <c r="BE27" s="267"/>
      <c r="BF27" s="268"/>
      <c r="BG27" s="267"/>
      <c r="BH27" s="269"/>
      <c r="BI27" s="261">
        <v>354073</v>
      </c>
      <c r="BJ27" s="262"/>
      <c r="BK27" s="263"/>
      <c r="BL27" s="264" t="s">
        <v>908</v>
      </c>
      <c r="BM27" s="265"/>
      <c r="BN27" s="265"/>
      <c r="BO27" s="265"/>
      <c r="BP27" s="265"/>
      <c r="BQ27" s="265"/>
      <c r="BR27" s="265"/>
      <c r="BS27" s="265"/>
      <c r="BT27" s="265"/>
      <c r="BU27" s="265"/>
      <c r="BV27" s="289"/>
      <c r="BW27" s="266">
        <v>205</v>
      </c>
      <c r="BX27" s="267"/>
      <c r="BY27" s="267"/>
      <c r="BZ27" s="268"/>
      <c r="CA27" s="267"/>
      <c r="CB27" s="269"/>
      <c r="CC27" s="71"/>
    </row>
    <row r="28" spans="1:81" ht="12.75" customHeight="1" x14ac:dyDescent="0.2">
      <c r="A28" s="261">
        <v>353014</v>
      </c>
      <c r="B28" s="262"/>
      <c r="C28" s="263"/>
      <c r="D28" s="264" t="s">
        <v>909</v>
      </c>
      <c r="E28" s="265"/>
      <c r="F28" s="265"/>
      <c r="G28" s="265"/>
      <c r="H28" s="265"/>
      <c r="I28" s="265"/>
      <c r="J28" s="265"/>
      <c r="K28" s="265"/>
      <c r="L28" s="265"/>
      <c r="M28" s="265"/>
      <c r="N28" s="289"/>
      <c r="O28" s="266">
        <v>1069</v>
      </c>
      <c r="P28" s="267"/>
      <c r="Q28" s="267"/>
      <c r="R28" s="268"/>
      <c r="S28" s="267"/>
      <c r="T28" s="269"/>
      <c r="U28" s="261">
        <v>353072</v>
      </c>
      <c r="V28" s="262"/>
      <c r="W28" s="263"/>
      <c r="X28" s="264" t="s">
        <v>914</v>
      </c>
      <c r="Y28" s="265"/>
      <c r="Z28" s="265"/>
      <c r="AA28" s="265"/>
      <c r="AB28" s="265"/>
      <c r="AC28" s="265"/>
      <c r="AD28" s="265"/>
      <c r="AE28" s="265"/>
      <c r="AF28" s="265"/>
      <c r="AG28" s="265"/>
      <c r="AH28" s="289"/>
      <c r="AI28" s="266">
        <v>65</v>
      </c>
      <c r="AJ28" s="267"/>
      <c r="AK28" s="267"/>
      <c r="AL28" s="268"/>
      <c r="AM28" s="267"/>
      <c r="AN28" s="269"/>
      <c r="AO28" s="261">
        <v>354015</v>
      </c>
      <c r="AP28" s="262"/>
      <c r="AQ28" s="263"/>
      <c r="AR28" s="264" t="s">
        <v>915</v>
      </c>
      <c r="AS28" s="265"/>
      <c r="AT28" s="265"/>
      <c r="AU28" s="265"/>
      <c r="AV28" s="265"/>
      <c r="AW28" s="265"/>
      <c r="AX28" s="265"/>
      <c r="AY28" s="265"/>
      <c r="AZ28" s="265"/>
      <c r="BA28" s="265"/>
      <c r="BB28" s="289"/>
      <c r="BC28" s="266">
        <v>960</v>
      </c>
      <c r="BD28" s="267"/>
      <c r="BE28" s="267"/>
      <c r="BF28" s="268"/>
      <c r="BG28" s="267"/>
      <c r="BH28" s="269"/>
      <c r="BI28" s="261">
        <v>354074</v>
      </c>
      <c r="BJ28" s="262"/>
      <c r="BK28" s="263"/>
      <c r="BL28" s="264" t="s">
        <v>912</v>
      </c>
      <c r="BM28" s="265"/>
      <c r="BN28" s="265"/>
      <c r="BO28" s="265"/>
      <c r="BP28" s="265"/>
      <c r="BQ28" s="265"/>
      <c r="BR28" s="265"/>
      <c r="BS28" s="265"/>
      <c r="BT28" s="265"/>
      <c r="BU28" s="265"/>
      <c r="BV28" s="289"/>
      <c r="BW28" s="266">
        <v>300</v>
      </c>
      <c r="BX28" s="267"/>
      <c r="BY28" s="267"/>
      <c r="BZ28" s="268"/>
      <c r="CA28" s="267"/>
      <c r="CB28" s="269"/>
      <c r="CC28" s="71"/>
    </row>
    <row r="29" spans="1:81" ht="12.75" customHeight="1" x14ac:dyDescent="0.2">
      <c r="A29" s="261">
        <v>353015</v>
      </c>
      <c r="B29" s="262"/>
      <c r="C29" s="263"/>
      <c r="D29" s="264" t="s">
        <v>913</v>
      </c>
      <c r="E29" s="265"/>
      <c r="F29" s="265"/>
      <c r="G29" s="265"/>
      <c r="H29" s="265"/>
      <c r="I29" s="265"/>
      <c r="J29" s="265"/>
      <c r="K29" s="265"/>
      <c r="L29" s="265"/>
      <c r="M29" s="265"/>
      <c r="N29" s="289"/>
      <c r="O29" s="266">
        <v>540</v>
      </c>
      <c r="P29" s="267"/>
      <c r="Q29" s="267"/>
      <c r="R29" s="268"/>
      <c r="S29" s="267"/>
      <c r="T29" s="269"/>
      <c r="U29" s="261">
        <v>353074</v>
      </c>
      <c r="V29" s="262"/>
      <c r="W29" s="263"/>
      <c r="X29" s="264" t="s">
        <v>918</v>
      </c>
      <c r="Y29" s="265"/>
      <c r="Z29" s="265"/>
      <c r="AA29" s="265"/>
      <c r="AB29" s="265"/>
      <c r="AC29" s="265"/>
      <c r="AD29" s="265"/>
      <c r="AE29" s="265"/>
      <c r="AF29" s="265"/>
      <c r="AG29" s="265"/>
      <c r="AH29" s="289"/>
      <c r="AI29" s="266">
        <v>130</v>
      </c>
      <c r="AJ29" s="267"/>
      <c r="AK29" s="267"/>
      <c r="AL29" s="268"/>
      <c r="AM29" s="267"/>
      <c r="AN29" s="269"/>
      <c r="AO29" s="261">
        <v>354016</v>
      </c>
      <c r="AP29" s="262"/>
      <c r="AQ29" s="263"/>
      <c r="AR29" s="264" t="s">
        <v>919</v>
      </c>
      <c r="AS29" s="265"/>
      <c r="AT29" s="265"/>
      <c r="AU29" s="265"/>
      <c r="AV29" s="265"/>
      <c r="AW29" s="265"/>
      <c r="AX29" s="265"/>
      <c r="AY29" s="265"/>
      <c r="AZ29" s="265"/>
      <c r="BA29" s="265"/>
      <c r="BB29" s="289"/>
      <c r="BC29" s="266">
        <v>570</v>
      </c>
      <c r="BD29" s="267"/>
      <c r="BE29" s="267"/>
      <c r="BF29" s="268"/>
      <c r="BG29" s="267"/>
      <c r="BH29" s="269"/>
      <c r="BI29" s="261">
        <v>354075</v>
      </c>
      <c r="BJ29" s="262"/>
      <c r="BK29" s="263"/>
      <c r="BL29" s="264" t="s">
        <v>916</v>
      </c>
      <c r="BM29" s="265"/>
      <c r="BN29" s="265"/>
      <c r="BO29" s="265"/>
      <c r="BP29" s="265"/>
      <c r="BQ29" s="265"/>
      <c r="BR29" s="265"/>
      <c r="BS29" s="265"/>
      <c r="BT29" s="265"/>
      <c r="BU29" s="265"/>
      <c r="BV29" s="289"/>
      <c r="BW29" s="266">
        <v>270</v>
      </c>
      <c r="BX29" s="267"/>
      <c r="BY29" s="267"/>
      <c r="BZ29" s="268"/>
      <c r="CA29" s="267"/>
      <c r="CB29" s="269"/>
      <c r="CC29" s="71"/>
    </row>
    <row r="30" spans="1:81" ht="12.75" customHeight="1" x14ac:dyDescent="0.2">
      <c r="A30" s="261">
        <v>353016</v>
      </c>
      <c r="B30" s="262"/>
      <c r="C30" s="263"/>
      <c r="D30" s="264" t="s">
        <v>917</v>
      </c>
      <c r="E30" s="265"/>
      <c r="F30" s="265"/>
      <c r="G30" s="265"/>
      <c r="H30" s="265"/>
      <c r="I30" s="265"/>
      <c r="J30" s="265"/>
      <c r="K30" s="265"/>
      <c r="L30" s="265"/>
      <c r="M30" s="265"/>
      <c r="N30" s="289"/>
      <c r="O30" s="266">
        <v>470</v>
      </c>
      <c r="P30" s="267"/>
      <c r="Q30" s="267"/>
      <c r="R30" s="268"/>
      <c r="S30" s="267"/>
      <c r="T30" s="269"/>
      <c r="U30" s="261">
        <v>353075</v>
      </c>
      <c r="V30" s="262"/>
      <c r="W30" s="263"/>
      <c r="X30" s="264" t="s">
        <v>922</v>
      </c>
      <c r="Y30" s="265"/>
      <c r="Z30" s="265"/>
      <c r="AA30" s="265"/>
      <c r="AB30" s="265"/>
      <c r="AC30" s="265"/>
      <c r="AD30" s="265"/>
      <c r="AE30" s="265"/>
      <c r="AF30" s="265"/>
      <c r="AG30" s="265"/>
      <c r="AH30" s="289"/>
      <c r="AI30" s="266">
        <v>20</v>
      </c>
      <c r="AJ30" s="267"/>
      <c r="AK30" s="267"/>
      <c r="AL30" s="268"/>
      <c r="AM30" s="267"/>
      <c r="AN30" s="269"/>
      <c r="AO30" s="261">
        <v>354017</v>
      </c>
      <c r="AP30" s="262"/>
      <c r="AQ30" s="263"/>
      <c r="AR30" s="264" t="s">
        <v>923</v>
      </c>
      <c r="AS30" s="265"/>
      <c r="AT30" s="265"/>
      <c r="AU30" s="265"/>
      <c r="AV30" s="265"/>
      <c r="AW30" s="265"/>
      <c r="AX30" s="265"/>
      <c r="AY30" s="265"/>
      <c r="AZ30" s="265"/>
      <c r="BA30" s="265"/>
      <c r="BB30" s="289"/>
      <c r="BC30" s="266">
        <v>360</v>
      </c>
      <c r="BD30" s="267"/>
      <c r="BE30" s="267"/>
      <c r="BF30" s="268"/>
      <c r="BG30" s="267"/>
      <c r="BH30" s="269"/>
      <c r="BI30" s="261">
        <v>354077</v>
      </c>
      <c r="BJ30" s="262"/>
      <c r="BK30" s="263"/>
      <c r="BL30" s="264" t="s">
        <v>920</v>
      </c>
      <c r="BM30" s="265"/>
      <c r="BN30" s="265"/>
      <c r="BO30" s="265"/>
      <c r="BP30" s="265"/>
      <c r="BQ30" s="265"/>
      <c r="BR30" s="265"/>
      <c r="BS30" s="265"/>
      <c r="BT30" s="265"/>
      <c r="BU30" s="265"/>
      <c r="BV30" s="289"/>
      <c r="BW30" s="266">
        <v>205</v>
      </c>
      <c r="BX30" s="267"/>
      <c r="BY30" s="267"/>
      <c r="BZ30" s="268"/>
      <c r="CA30" s="267"/>
      <c r="CB30" s="269"/>
      <c r="CC30" s="71"/>
    </row>
    <row r="31" spans="1:81" ht="12.75" customHeight="1" x14ac:dyDescent="0.2">
      <c r="A31" s="261">
        <v>353017</v>
      </c>
      <c r="B31" s="262"/>
      <c r="C31" s="263"/>
      <c r="D31" s="264" t="s">
        <v>921</v>
      </c>
      <c r="E31" s="265"/>
      <c r="F31" s="265"/>
      <c r="G31" s="265"/>
      <c r="H31" s="265"/>
      <c r="I31" s="265"/>
      <c r="J31" s="265"/>
      <c r="K31" s="265"/>
      <c r="L31" s="265"/>
      <c r="M31" s="265"/>
      <c r="N31" s="289"/>
      <c r="O31" s="266">
        <v>300</v>
      </c>
      <c r="P31" s="267"/>
      <c r="Q31" s="267"/>
      <c r="R31" s="268"/>
      <c r="S31" s="267"/>
      <c r="T31" s="269"/>
      <c r="U31" s="261">
        <v>353076</v>
      </c>
      <c r="V31" s="262"/>
      <c r="W31" s="263"/>
      <c r="X31" s="264" t="s">
        <v>926</v>
      </c>
      <c r="Y31" s="265"/>
      <c r="Z31" s="265"/>
      <c r="AA31" s="265"/>
      <c r="AB31" s="265"/>
      <c r="AC31" s="265"/>
      <c r="AD31" s="265"/>
      <c r="AE31" s="265"/>
      <c r="AF31" s="265"/>
      <c r="AG31" s="265"/>
      <c r="AH31" s="289"/>
      <c r="AI31" s="266">
        <v>230</v>
      </c>
      <c r="AJ31" s="267"/>
      <c r="AK31" s="267"/>
      <c r="AL31" s="268"/>
      <c r="AM31" s="267"/>
      <c r="AN31" s="269"/>
      <c r="AO31" s="261">
        <v>354018</v>
      </c>
      <c r="AP31" s="262"/>
      <c r="AQ31" s="263"/>
      <c r="AR31" s="264" t="s">
        <v>927</v>
      </c>
      <c r="AS31" s="265"/>
      <c r="AT31" s="265"/>
      <c r="AU31" s="265"/>
      <c r="AV31" s="265"/>
      <c r="AW31" s="265"/>
      <c r="AX31" s="265"/>
      <c r="AY31" s="265"/>
      <c r="AZ31" s="265"/>
      <c r="BA31" s="265"/>
      <c r="BB31" s="289"/>
      <c r="BC31" s="266">
        <v>553</v>
      </c>
      <c r="BD31" s="267"/>
      <c r="BE31" s="267"/>
      <c r="BF31" s="268"/>
      <c r="BG31" s="267"/>
      <c r="BH31" s="269"/>
      <c r="BI31" s="261">
        <v>354078</v>
      </c>
      <c r="BJ31" s="262"/>
      <c r="BK31" s="263"/>
      <c r="BL31" s="264" t="s">
        <v>924</v>
      </c>
      <c r="BM31" s="265"/>
      <c r="BN31" s="265"/>
      <c r="BO31" s="265"/>
      <c r="BP31" s="265"/>
      <c r="BQ31" s="265"/>
      <c r="BR31" s="265"/>
      <c r="BS31" s="265"/>
      <c r="BT31" s="265"/>
      <c r="BU31" s="265"/>
      <c r="BV31" s="289"/>
      <c r="BW31" s="266">
        <v>359</v>
      </c>
      <c r="BX31" s="267"/>
      <c r="BY31" s="267"/>
      <c r="BZ31" s="268"/>
      <c r="CA31" s="267"/>
      <c r="CB31" s="269"/>
      <c r="CC31" s="71"/>
    </row>
    <row r="32" spans="1:81" ht="12.75" customHeight="1" x14ac:dyDescent="0.2">
      <c r="A32" s="261">
        <v>353018</v>
      </c>
      <c r="B32" s="262"/>
      <c r="C32" s="263"/>
      <c r="D32" s="264" t="s">
        <v>925</v>
      </c>
      <c r="E32" s="265"/>
      <c r="F32" s="265"/>
      <c r="G32" s="265"/>
      <c r="H32" s="265"/>
      <c r="I32" s="265"/>
      <c r="J32" s="265"/>
      <c r="K32" s="265"/>
      <c r="L32" s="265"/>
      <c r="M32" s="265"/>
      <c r="N32" s="289"/>
      <c r="O32" s="266">
        <v>240</v>
      </c>
      <c r="P32" s="267"/>
      <c r="Q32" s="267"/>
      <c r="R32" s="268"/>
      <c r="S32" s="267"/>
      <c r="T32" s="269"/>
      <c r="U32" s="261">
        <v>353077</v>
      </c>
      <c r="V32" s="262"/>
      <c r="W32" s="263"/>
      <c r="X32" s="264" t="s">
        <v>930</v>
      </c>
      <c r="Y32" s="265"/>
      <c r="Z32" s="265"/>
      <c r="AA32" s="265"/>
      <c r="AB32" s="265"/>
      <c r="AC32" s="265"/>
      <c r="AD32" s="265"/>
      <c r="AE32" s="265"/>
      <c r="AF32" s="265"/>
      <c r="AG32" s="265"/>
      <c r="AH32" s="289"/>
      <c r="AI32" s="266">
        <v>220</v>
      </c>
      <c r="AJ32" s="267"/>
      <c r="AK32" s="267"/>
      <c r="AL32" s="268"/>
      <c r="AM32" s="267"/>
      <c r="AN32" s="269"/>
      <c r="AO32" s="261">
        <v>354019</v>
      </c>
      <c r="AP32" s="262"/>
      <c r="AQ32" s="263"/>
      <c r="AR32" s="264" t="s">
        <v>931</v>
      </c>
      <c r="AS32" s="265"/>
      <c r="AT32" s="265"/>
      <c r="AU32" s="265"/>
      <c r="AV32" s="265"/>
      <c r="AW32" s="265"/>
      <c r="AX32" s="265"/>
      <c r="AY32" s="265"/>
      <c r="AZ32" s="265"/>
      <c r="BA32" s="265"/>
      <c r="BB32" s="289"/>
      <c r="BC32" s="266">
        <v>310</v>
      </c>
      <c r="BD32" s="267"/>
      <c r="BE32" s="267"/>
      <c r="BF32" s="268"/>
      <c r="BG32" s="267"/>
      <c r="BH32" s="269"/>
      <c r="BI32" s="261">
        <v>354079</v>
      </c>
      <c r="BJ32" s="262"/>
      <c r="BK32" s="263"/>
      <c r="BL32" s="264" t="s">
        <v>928</v>
      </c>
      <c r="BM32" s="265"/>
      <c r="BN32" s="265"/>
      <c r="BO32" s="265"/>
      <c r="BP32" s="265"/>
      <c r="BQ32" s="265"/>
      <c r="BR32" s="265"/>
      <c r="BS32" s="265"/>
      <c r="BT32" s="265"/>
      <c r="BU32" s="265"/>
      <c r="BV32" s="289"/>
      <c r="BW32" s="266">
        <v>900</v>
      </c>
      <c r="BX32" s="267"/>
      <c r="BY32" s="267"/>
      <c r="BZ32" s="268"/>
      <c r="CA32" s="267"/>
      <c r="CB32" s="269"/>
      <c r="CC32" s="71"/>
    </row>
    <row r="33" spans="1:100" ht="12.75" customHeight="1" x14ac:dyDescent="0.2">
      <c r="A33" s="341" t="s">
        <v>929</v>
      </c>
      <c r="B33" s="342"/>
      <c r="C33" s="342"/>
      <c r="D33" s="342"/>
      <c r="E33" s="342"/>
      <c r="F33" s="342"/>
      <c r="G33" s="342"/>
      <c r="H33" s="342"/>
      <c r="I33" s="342"/>
      <c r="J33" s="342"/>
      <c r="K33" s="342"/>
      <c r="L33" s="342"/>
      <c r="M33" s="342"/>
      <c r="N33" s="343"/>
      <c r="O33" s="344">
        <f>SUM(O20:O32)</f>
        <v>6839</v>
      </c>
      <c r="P33" s="345"/>
      <c r="Q33" s="346"/>
      <c r="R33" s="347" t="str">
        <f>IF(COUNTA(R20:R32)=0,"",SUMIF(R20:R32,"●",O20:O32)+SUM(R20:R32))</f>
        <v/>
      </c>
      <c r="S33" s="345"/>
      <c r="T33" s="346"/>
      <c r="U33" s="261">
        <v>353079</v>
      </c>
      <c r="V33" s="262"/>
      <c r="W33" s="263"/>
      <c r="X33" s="264" t="s">
        <v>934</v>
      </c>
      <c r="Y33" s="265"/>
      <c r="Z33" s="265"/>
      <c r="AA33" s="265"/>
      <c r="AB33" s="265"/>
      <c r="AC33" s="265"/>
      <c r="AD33" s="265"/>
      <c r="AE33" s="265"/>
      <c r="AF33" s="265"/>
      <c r="AG33" s="265"/>
      <c r="AH33" s="289"/>
      <c r="AI33" s="266">
        <v>600</v>
      </c>
      <c r="AJ33" s="267"/>
      <c r="AK33" s="267"/>
      <c r="AL33" s="268"/>
      <c r="AM33" s="267"/>
      <c r="AN33" s="269"/>
      <c r="AO33" s="261">
        <v>354020</v>
      </c>
      <c r="AP33" s="262"/>
      <c r="AQ33" s="263"/>
      <c r="AR33" s="264" t="s">
        <v>935</v>
      </c>
      <c r="AS33" s="265"/>
      <c r="AT33" s="265"/>
      <c r="AU33" s="265"/>
      <c r="AV33" s="265"/>
      <c r="AW33" s="265"/>
      <c r="AX33" s="265"/>
      <c r="AY33" s="265"/>
      <c r="AZ33" s="265"/>
      <c r="BA33" s="265"/>
      <c r="BB33" s="289"/>
      <c r="BC33" s="266">
        <v>310</v>
      </c>
      <c r="BD33" s="267"/>
      <c r="BE33" s="267"/>
      <c r="BF33" s="268"/>
      <c r="BG33" s="267"/>
      <c r="BH33" s="269"/>
      <c r="BI33" s="261">
        <v>354080</v>
      </c>
      <c r="BJ33" s="262"/>
      <c r="BK33" s="263"/>
      <c r="BL33" s="264" t="s">
        <v>932</v>
      </c>
      <c r="BM33" s="265"/>
      <c r="BN33" s="265"/>
      <c r="BO33" s="265"/>
      <c r="BP33" s="265"/>
      <c r="BQ33" s="265"/>
      <c r="BR33" s="265"/>
      <c r="BS33" s="265"/>
      <c r="BT33" s="265"/>
      <c r="BU33" s="265"/>
      <c r="BV33" s="289"/>
      <c r="BW33" s="266">
        <v>270</v>
      </c>
      <c r="BX33" s="267"/>
      <c r="BY33" s="267"/>
      <c r="BZ33" s="268"/>
      <c r="CA33" s="267"/>
      <c r="CB33" s="269"/>
      <c r="CC33" s="71"/>
    </row>
    <row r="34" spans="1:100" ht="12.75" customHeight="1" x14ac:dyDescent="0.2">
      <c r="A34" s="261">
        <v>353019</v>
      </c>
      <c r="B34" s="262"/>
      <c r="C34" s="263"/>
      <c r="D34" s="264" t="s">
        <v>933</v>
      </c>
      <c r="E34" s="265"/>
      <c r="F34" s="265"/>
      <c r="G34" s="265"/>
      <c r="H34" s="265"/>
      <c r="I34" s="265"/>
      <c r="J34" s="265"/>
      <c r="K34" s="265"/>
      <c r="L34" s="265"/>
      <c r="M34" s="265"/>
      <c r="N34" s="289"/>
      <c r="O34" s="266">
        <v>1143</v>
      </c>
      <c r="P34" s="267"/>
      <c r="Q34" s="267"/>
      <c r="R34" s="268"/>
      <c r="S34" s="267"/>
      <c r="T34" s="269"/>
      <c r="U34" s="261">
        <v>353080</v>
      </c>
      <c r="V34" s="262"/>
      <c r="W34" s="263"/>
      <c r="X34" s="264" t="s">
        <v>938</v>
      </c>
      <c r="Y34" s="265"/>
      <c r="Z34" s="265"/>
      <c r="AA34" s="265"/>
      <c r="AB34" s="265"/>
      <c r="AC34" s="265"/>
      <c r="AD34" s="265"/>
      <c r="AE34" s="265"/>
      <c r="AF34" s="265"/>
      <c r="AG34" s="265"/>
      <c r="AH34" s="289"/>
      <c r="AI34" s="266">
        <v>100</v>
      </c>
      <c r="AJ34" s="267"/>
      <c r="AK34" s="267"/>
      <c r="AL34" s="268"/>
      <c r="AM34" s="267"/>
      <c r="AN34" s="269"/>
      <c r="AO34" s="261">
        <v>354021</v>
      </c>
      <c r="AP34" s="262"/>
      <c r="AQ34" s="263"/>
      <c r="AR34" s="264" t="s">
        <v>939</v>
      </c>
      <c r="AS34" s="265"/>
      <c r="AT34" s="265"/>
      <c r="AU34" s="265"/>
      <c r="AV34" s="265"/>
      <c r="AW34" s="265"/>
      <c r="AX34" s="265"/>
      <c r="AY34" s="265"/>
      <c r="AZ34" s="265"/>
      <c r="BA34" s="265"/>
      <c r="BB34" s="289"/>
      <c r="BC34" s="266">
        <v>570</v>
      </c>
      <c r="BD34" s="267"/>
      <c r="BE34" s="267"/>
      <c r="BF34" s="268"/>
      <c r="BG34" s="267"/>
      <c r="BH34" s="269"/>
      <c r="BI34" s="261">
        <v>354081</v>
      </c>
      <c r="BJ34" s="262"/>
      <c r="BK34" s="263"/>
      <c r="BL34" s="264" t="s">
        <v>936</v>
      </c>
      <c r="BM34" s="265"/>
      <c r="BN34" s="265"/>
      <c r="BO34" s="265"/>
      <c r="BP34" s="265"/>
      <c r="BQ34" s="265"/>
      <c r="BR34" s="265"/>
      <c r="BS34" s="265"/>
      <c r="BT34" s="265"/>
      <c r="BU34" s="265"/>
      <c r="BV34" s="289"/>
      <c r="BW34" s="266">
        <v>205</v>
      </c>
      <c r="BX34" s="267"/>
      <c r="BY34" s="267"/>
      <c r="BZ34" s="268"/>
      <c r="CA34" s="267"/>
      <c r="CB34" s="269"/>
      <c r="CC34" s="71"/>
    </row>
    <row r="35" spans="1:100" ht="12.75" customHeight="1" x14ac:dyDescent="0.2">
      <c r="A35" s="261">
        <v>353020</v>
      </c>
      <c r="B35" s="262"/>
      <c r="C35" s="263"/>
      <c r="D35" s="264" t="s">
        <v>937</v>
      </c>
      <c r="E35" s="265"/>
      <c r="F35" s="265"/>
      <c r="G35" s="265"/>
      <c r="H35" s="265"/>
      <c r="I35" s="265"/>
      <c r="J35" s="265"/>
      <c r="K35" s="265"/>
      <c r="L35" s="265"/>
      <c r="M35" s="265"/>
      <c r="N35" s="289"/>
      <c r="O35" s="266">
        <v>700</v>
      </c>
      <c r="P35" s="267"/>
      <c r="Q35" s="267"/>
      <c r="R35" s="268"/>
      <c r="S35" s="267"/>
      <c r="T35" s="269"/>
      <c r="U35" s="261">
        <v>353081</v>
      </c>
      <c r="V35" s="262"/>
      <c r="W35" s="263"/>
      <c r="X35" s="264" t="s">
        <v>942</v>
      </c>
      <c r="Y35" s="265"/>
      <c r="Z35" s="265"/>
      <c r="AA35" s="265"/>
      <c r="AB35" s="265"/>
      <c r="AC35" s="265"/>
      <c r="AD35" s="265"/>
      <c r="AE35" s="265"/>
      <c r="AF35" s="265"/>
      <c r="AG35" s="265"/>
      <c r="AH35" s="289"/>
      <c r="AI35" s="266">
        <v>420</v>
      </c>
      <c r="AJ35" s="267"/>
      <c r="AK35" s="267"/>
      <c r="AL35" s="268"/>
      <c r="AM35" s="267"/>
      <c r="AN35" s="269"/>
      <c r="AO35" s="261">
        <v>354022</v>
      </c>
      <c r="AP35" s="262"/>
      <c r="AQ35" s="263"/>
      <c r="AR35" s="264" t="s">
        <v>943</v>
      </c>
      <c r="AS35" s="265"/>
      <c r="AT35" s="265"/>
      <c r="AU35" s="265"/>
      <c r="AV35" s="265"/>
      <c r="AW35" s="265"/>
      <c r="AX35" s="265"/>
      <c r="AY35" s="265"/>
      <c r="AZ35" s="265"/>
      <c r="BA35" s="265"/>
      <c r="BB35" s="289"/>
      <c r="BC35" s="266">
        <v>490</v>
      </c>
      <c r="BD35" s="267"/>
      <c r="BE35" s="267"/>
      <c r="BF35" s="268"/>
      <c r="BG35" s="267"/>
      <c r="BH35" s="269"/>
      <c r="BI35" s="341" t="s">
        <v>940</v>
      </c>
      <c r="BJ35" s="342"/>
      <c r="BK35" s="342"/>
      <c r="BL35" s="342"/>
      <c r="BM35" s="342"/>
      <c r="BN35" s="342"/>
      <c r="BO35" s="342"/>
      <c r="BP35" s="342"/>
      <c r="BQ35" s="342"/>
      <c r="BR35" s="342"/>
      <c r="BS35" s="342"/>
      <c r="BT35" s="342"/>
      <c r="BU35" s="342"/>
      <c r="BV35" s="343"/>
      <c r="BW35" s="344">
        <f>SUM(BW25:BW34)</f>
        <v>3272</v>
      </c>
      <c r="BX35" s="345"/>
      <c r="BY35" s="346"/>
      <c r="BZ35" s="347" t="str">
        <f>IF(COUNTA(BZ25:BZ34)=0,"",SUMIF(BZ25:BZ34,"●",BW25:BW34)+SUM(BZ25:BZ34))</f>
        <v/>
      </c>
      <c r="CA35" s="345"/>
      <c r="CB35" s="346"/>
      <c r="CC35" s="71"/>
    </row>
    <row r="36" spans="1:100" ht="12.75" customHeight="1" x14ac:dyDescent="0.2">
      <c r="A36" s="261">
        <v>353021</v>
      </c>
      <c r="B36" s="262"/>
      <c r="C36" s="263"/>
      <c r="D36" s="264" t="s">
        <v>941</v>
      </c>
      <c r="E36" s="265"/>
      <c r="F36" s="265"/>
      <c r="G36" s="265"/>
      <c r="H36" s="265"/>
      <c r="I36" s="265"/>
      <c r="J36" s="265"/>
      <c r="K36" s="265"/>
      <c r="L36" s="265"/>
      <c r="M36" s="265"/>
      <c r="N36" s="289"/>
      <c r="O36" s="266">
        <v>200</v>
      </c>
      <c r="P36" s="267"/>
      <c r="Q36" s="267"/>
      <c r="R36" s="268"/>
      <c r="S36" s="267"/>
      <c r="T36" s="269"/>
      <c r="U36" s="261">
        <v>353082</v>
      </c>
      <c r="V36" s="262"/>
      <c r="W36" s="263"/>
      <c r="X36" s="264" t="s">
        <v>945</v>
      </c>
      <c r="Y36" s="265"/>
      <c r="Z36" s="265"/>
      <c r="AA36" s="265"/>
      <c r="AB36" s="265"/>
      <c r="AC36" s="265"/>
      <c r="AD36" s="265"/>
      <c r="AE36" s="265"/>
      <c r="AF36" s="265"/>
      <c r="AG36" s="265"/>
      <c r="AH36" s="289"/>
      <c r="AI36" s="266">
        <v>80</v>
      </c>
      <c r="AJ36" s="267"/>
      <c r="AK36" s="267"/>
      <c r="AL36" s="268"/>
      <c r="AM36" s="267"/>
      <c r="AN36" s="269"/>
      <c r="AO36" s="341" t="s">
        <v>946</v>
      </c>
      <c r="AP36" s="342"/>
      <c r="AQ36" s="342"/>
      <c r="AR36" s="342"/>
      <c r="AS36" s="342"/>
      <c r="AT36" s="342"/>
      <c r="AU36" s="342"/>
      <c r="AV36" s="342"/>
      <c r="AW36" s="342"/>
      <c r="AX36" s="342"/>
      <c r="AY36" s="342"/>
      <c r="AZ36" s="342"/>
      <c r="BA36" s="342"/>
      <c r="BB36" s="343"/>
      <c r="BC36" s="344">
        <f>SUM(BC20:BC35)</f>
        <v>8502</v>
      </c>
      <c r="BD36" s="345"/>
      <c r="BE36" s="346"/>
      <c r="BF36" s="347" t="str">
        <f>IF(COUNTA(BF20:BF35)=0,"",SUMIF(BF20:BF35,"●",BC20:BC35)+SUM(BF20:BF35))</f>
        <v/>
      </c>
      <c r="BG36" s="345"/>
      <c r="BH36" s="346"/>
      <c r="BI36" s="261">
        <v>354082</v>
      </c>
      <c r="BJ36" s="262"/>
      <c r="BK36" s="263"/>
      <c r="BL36" s="264" t="s">
        <v>944</v>
      </c>
      <c r="BM36" s="265"/>
      <c r="BN36" s="265"/>
      <c r="BO36" s="265"/>
      <c r="BP36" s="265"/>
      <c r="BQ36" s="265"/>
      <c r="BR36" s="265"/>
      <c r="BS36" s="265"/>
      <c r="BT36" s="265"/>
      <c r="BU36" s="265"/>
      <c r="BV36" s="289"/>
      <c r="BW36" s="266">
        <v>30</v>
      </c>
      <c r="BX36" s="267"/>
      <c r="BY36" s="267"/>
      <c r="BZ36" s="268"/>
      <c r="CA36" s="267"/>
      <c r="CB36" s="269"/>
      <c r="CC36" s="71"/>
    </row>
    <row r="37" spans="1:100" ht="12.75" customHeight="1" x14ac:dyDescent="0.2">
      <c r="A37" s="261">
        <v>353023</v>
      </c>
      <c r="B37" s="262"/>
      <c r="C37" s="263"/>
      <c r="D37" s="264" t="s">
        <v>948</v>
      </c>
      <c r="E37" s="265"/>
      <c r="F37" s="265"/>
      <c r="G37" s="265"/>
      <c r="H37" s="265"/>
      <c r="I37" s="265"/>
      <c r="J37" s="265"/>
      <c r="K37" s="265"/>
      <c r="L37" s="265"/>
      <c r="M37" s="265"/>
      <c r="N37" s="289"/>
      <c r="O37" s="266">
        <v>600</v>
      </c>
      <c r="P37" s="267"/>
      <c r="Q37" s="267"/>
      <c r="R37" s="268"/>
      <c r="S37" s="267"/>
      <c r="T37" s="269"/>
      <c r="U37" s="261">
        <v>353083</v>
      </c>
      <c r="V37" s="262"/>
      <c r="W37" s="263"/>
      <c r="X37" s="264" t="s">
        <v>949</v>
      </c>
      <c r="Y37" s="265"/>
      <c r="Z37" s="265"/>
      <c r="AA37" s="265"/>
      <c r="AB37" s="265"/>
      <c r="AC37" s="265"/>
      <c r="AD37" s="265"/>
      <c r="AE37" s="265"/>
      <c r="AF37" s="265"/>
      <c r="AG37" s="265"/>
      <c r="AH37" s="289"/>
      <c r="AI37" s="266">
        <v>130</v>
      </c>
      <c r="AJ37" s="267"/>
      <c r="AK37" s="267"/>
      <c r="AL37" s="268"/>
      <c r="AM37" s="267"/>
      <c r="AN37" s="269"/>
      <c r="AO37" s="261">
        <v>354023</v>
      </c>
      <c r="AP37" s="262"/>
      <c r="AQ37" s="263"/>
      <c r="AR37" s="264" t="s">
        <v>950</v>
      </c>
      <c r="AS37" s="265"/>
      <c r="AT37" s="265"/>
      <c r="AU37" s="265"/>
      <c r="AV37" s="265"/>
      <c r="AW37" s="265"/>
      <c r="AX37" s="265"/>
      <c r="AY37" s="265"/>
      <c r="AZ37" s="265"/>
      <c r="BA37" s="265"/>
      <c r="BB37" s="289"/>
      <c r="BC37" s="266">
        <v>100</v>
      </c>
      <c r="BD37" s="267"/>
      <c r="BE37" s="267"/>
      <c r="BF37" s="268"/>
      <c r="BG37" s="267"/>
      <c r="BH37" s="269"/>
      <c r="BI37" s="261">
        <v>354083</v>
      </c>
      <c r="BJ37" s="262"/>
      <c r="BK37" s="263"/>
      <c r="BL37" s="264" t="s">
        <v>947</v>
      </c>
      <c r="BM37" s="265"/>
      <c r="BN37" s="265"/>
      <c r="BO37" s="265"/>
      <c r="BP37" s="265"/>
      <c r="BQ37" s="265"/>
      <c r="BR37" s="265"/>
      <c r="BS37" s="265"/>
      <c r="BT37" s="265"/>
      <c r="BU37" s="265"/>
      <c r="BV37" s="289"/>
      <c r="BW37" s="266">
        <v>285</v>
      </c>
      <c r="BX37" s="267"/>
      <c r="BY37" s="267"/>
      <c r="BZ37" s="268"/>
      <c r="CA37" s="267"/>
      <c r="CB37" s="269"/>
      <c r="CC37" s="71"/>
    </row>
    <row r="38" spans="1:100" ht="12.75" customHeight="1" x14ac:dyDescent="0.2">
      <c r="A38" s="261">
        <v>353024</v>
      </c>
      <c r="B38" s="262"/>
      <c r="C38" s="263"/>
      <c r="D38" s="264" t="s">
        <v>952</v>
      </c>
      <c r="E38" s="265"/>
      <c r="F38" s="265"/>
      <c r="G38" s="265"/>
      <c r="H38" s="265"/>
      <c r="I38" s="265"/>
      <c r="J38" s="265"/>
      <c r="K38" s="265"/>
      <c r="L38" s="265"/>
      <c r="M38" s="265"/>
      <c r="N38" s="289"/>
      <c r="O38" s="266">
        <v>200</v>
      </c>
      <c r="P38" s="267"/>
      <c r="Q38" s="267"/>
      <c r="R38" s="268"/>
      <c r="S38" s="267"/>
      <c r="T38" s="269"/>
      <c r="U38" s="261">
        <v>353084</v>
      </c>
      <c r="V38" s="262"/>
      <c r="W38" s="263"/>
      <c r="X38" s="264" t="s">
        <v>953</v>
      </c>
      <c r="Y38" s="265"/>
      <c r="Z38" s="265"/>
      <c r="AA38" s="265"/>
      <c r="AB38" s="265"/>
      <c r="AC38" s="265"/>
      <c r="AD38" s="265"/>
      <c r="AE38" s="265"/>
      <c r="AF38" s="265"/>
      <c r="AG38" s="265"/>
      <c r="AH38" s="289"/>
      <c r="AI38" s="266">
        <v>500</v>
      </c>
      <c r="AJ38" s="267"/>
      <c r="AK38" s="267"/>
      <c r="AL38" s="268"/>
      <c r="AM38" s="267"/>
      <c r="AN38" s="269"/>
      <c r="AO38" s="261">
        <v>354024</v>
      </c>
      <c r="AP38" s="262"/>
      <c r="AQ38" s="263"/>
      <c r="AR38" s="264" t="s">
        <v>954</v>
      </c>
      <c r="AS38" s="265"/>
      <c r="AT38" s="265"/>
      <c r="AU38" s="265"/>
      <c r="AV38" s="265"/>
      <c r="AW38" s="265"/>
      <c r="AX38" s="265"/>
      <c r="AY38" s="265"/>
      <c r="AZ38" s="265"/>
      <c r="BA38" s="265"/>
      <c r="BB38" s="289"/>
      <c r="BC38" s="266">
        <v>20</v>
      </c>
      <c r="BD38" s="267"/>
      <c r="BE38" s="267"/>
      <c r="BF38" s="268"/>
      <c r="BG38" s="267"/>
      <c r="BH38" s="269"/>
      <c r="BI38" s="261">
        <v>354084</v>
      </c>
      <c r="BJ38" s="262"/>
      <c r="BK38" s="263"/>
      <c r="BL38" s="264" t="s">
        <v>951</v>
      </c>
      <c r="BM38" s="265"/>
      <c r="BN38" s="265"/>
      <c r="BO38" s="265"/>
      <c r="BP38" s="265"/>
      <c r="BQ38" s="265"/>
      <c r="BR38" s="265"/>
      <c r="BS38" s="265"/>
      <c r="BT38" s="265"/>
      <c r="BU38" s="265"/>
      <c r="BV38" s="289"/>
      <c r="BW38" s="266">
        <v>350</v>
      </c>
      <c r="BX38" s="267"/>
      <c r="BY38" s="267"/>
      <c r="BZ38" s="268"/>
      <c r="CA38" s="267"/>
      <c r="CB38" s="269"/>
      <c r="CC38" s="71"/>
    </row>
    <row r="39" spans="1:100" ht="12.75" customHeight="1" x14ac:dyDescent="0.2">
      <c r="A39" s="261">
        <v>353025</v>
      </c>
      <c r="B39" s="262"/>
      <c r="C39" s="263"/>
      <c r="D39" s="264" t="s">
        <v>956</v>
      </c>
      <c r="E39" s="265"/>
      <c r="F39" s="265"/>
      <c r="G39" s="265"/>
      <c r="H39" s="265"/>
      <c r="I39" s="265"/>
      <c r="J39" s="265"/>
      <c r="K39" s="265"/>
      <c r="L39" s="265"/>
      <c r="M39" s="265"/>
      <c r="N39" s="289"/>
      <c r="O39" s="266">
        <v>400</v>
      </c>
      <c r="P39" s="267"/>
      <c r="Q39" s="267"/>
      <c r="R39" s="268"/>
      <c r="S39" s="267"/>
      <c r="T39" s="269"/>
      <c r="U39" s="261">
        <v>353085</v>
      </c>
      <c r="V39" s="262"/>
      <c r="W39" s="263"/>
      <c r="X39" s="264" t="s">
        <v>957</v>
      </c>
      <c r="Y39" s="265"/>
      <c r="Z39" s="265"/>
      <c r="AA39" s="265"/>
      <c r="AB39" s="265"/>
      <c r="AC39" s="265"/>
      <c r="AD39" s="265"/>
      <c r="AE39" s="265"/>
      <c r="AF39" s="265"/>
      <c r="AG39" s="265"/>
      <c r="AH39" s="289"/>
      <c r="AI39" s="266">
        <v>80</v>
      </c>
      <c r="AJ39" s="267"/>
      <c r="AK39" s="267"/>
      <c r="AL39" s="268"/>
      <c r="AM39" s="267"/>
      <c r="AN39" s="269"/>
      <c r="AO39" s="261">
        <v>354025</v>
      </c>
      <c r="AP39" s="262"/>
      <c r="AQ39" s="263"/>
      <c r="AR39" s="264" t="s">
        <v>958</v>
      </c>
      <c r="AS39" s="265"/>
      <c r="AT39" s="265"/>
      <c r="AU39" s="265"/>
      <c r="AV39" s="265"/>
      <c r="AW39" s="265"/>
      <c r="AX39" s="265"/>
      <c r="AY39" s="265"/>
      <c r="AZ39" s="265"/>
      <c r="BA39" s="265"/>
      <c r="BB39" s="289"/>
      <c r="BC39" s="266">
        <v>160</v>
      </c>
      <c r="BD39" s="267"/>
      <c r="BE39" s="267"/>
      <c r="BF39" s="268"/>
      <c r="BG39" s="267"/>
      <c r="BH39" s="269"/>
      <c r="BI39" s="261">
        <v>354086</v>
      </c>
      <c r="BJ39" s="262"/>
      <c r="BK39" s="263"/>
      <c r="BL39" s="264" t="s">
        <v>955</v>
      </c>
      <c r="BM39" s="265"/>
      <c r="BN39" s="265"/>
      <c r="BO39" s="265"/>
      <c r="BP39" s="265"/>
      <c r="BQ39" s="265"/>
      <c r="BR39" s="265"/>
      <c r="BS39" s="265"/>
      <c r="BT39" s="265"/>
      <c r="BU39" s="265"/>
      <c r="BV39" s="289"/>
      <c r="BW39" s="266">
        <v>710</v>
      </c>
      <c r="BX39" s="267"/>
      <c r="BY39" s="267"/>
      <c r="BZ39" s="268"/>
      <c r="CA39" s="267"/>
      <c r="CB39" s="269"/>
      <c r="CC39" s="71"/>
    </row>
    <row r="40" spans="1:100" ht="12.75" customHeight="1" x14ac:dyDescent="0.2">
      <c r="A40" s="261">
        <v>353026</v>
      </c>
      <c r="B40" s="262"/>
      <c r="C40" s="263"/>
      <c r="D40" s="264" t="s">
        <v>960</v>
      </c>
      <c r="E40" s="265"/>
      <c r="F40" s="265"/>
      <c r="G40" s="265"/>
      <c r="H40" s="265"/>
      <c r="I40" s="265"/>
      <c r="J40" s="265"/>
      <c r="K40" s="265"/>
      <c r="L40" s="265"/>
      <c r="M40" s="265"/>
      <c r="N40" s="289"/>
      <c r="O40" s="266">
        <v>15</v>
      </c>
      <c r="P40" s="267"/>
      <c r="Q40" s="267"/>
      <c r="R40" s="268"/>
      <c r="S40" s="267"/>
      <c r="T40" s="269"/>
      <c r="U40" s="261">
        <v>353086</v>
      </c>
      <c r="V40" s="262"/>
      <c r="W40" s="263"/>
      <c r="X40" s="264" t="s">
        <v>961</v>
      </c>
      <c r="Y40" s="265"/>
      <c r="Z40" s="265"/>
      <c r="AA40" s="265"/>
      <c r="AB40" s="265"/>
      <c r="AC40" s="265"/>
      <c r="AD40" s="265"/>
      <c r="AE40" s="265"/>
      <c r="AF40" s="265"/>
      <c r="AG40" s="265"/>
      <c r="AH40" s="289"/>
      <c r="AI40" s="266">
        <v>110</v>
      </c>
      <c r="AJ40" s="267"/>
      <c r="AK40" s="267"/>
      <c r="AL40" s="268"/>
      <c r="AM40" s="267"/>
      <c r="AN40" s="269"/>
      <c r="AO40" s="261">
        <v>354027</v>
      </c>
      <c r="AP40" s="262"/>
      <c r="AQ40" s="263"/>
      <c r="AR40" s="264" t="s">
        <v>965</v>
      </c>
      <c r="AS40" s="265"/>
      <c r="AT40" s="265"/>
      <c r="AU40" s="265"/>
      <c r="AV40" s="265"/>
      <c r="AW40" s="265"/>
      <c r="AX40" s="265"/>
      <c r="AY40" s="265"/>
      <c r="AZ40" s="265"/>
      <c r="BA40" s="265"/>
      <c r="BB40" s="289"/>
      <c r="BC40" s="266">
        <v>430</v>
      </c>
      <c r="BD40" s="267"/>
      <c r="BE40" s="267"/>
      <c r="BF40" s="268"/>
      <c r="BG40" s="267"/>
      <c r="BH40" s="269"/>
      <c r="BI40" s="261">
        <v>354087</v>
      </c>
      <c r="BJ40" s="262"/>
      <c r="BK40" s="263"/>
      <c r="BL40" s="264" t="s">
        <v>959</v>
      </c>
      <c r="BM40" s="265"/>
      <c r="BN40" s="265"/>
      <c r="BO40" s="265"/>
      <c r="BP40" s="265"/>
      <c r="BQ40" s="265"/>
      <c r="BR40" s="265"/>
      <c r="BS40" s="265"/>
      <c r="BT40" s="265"/>
      <c r="BU40" s="265"/>
      <c r="BV40" s="289"/>
      <c r="BW40" s="266">
        <v>410</v>
      </c>
      <c r="BX40" s="267"/>
      <c r="BY40" s="267"/>
      <c r="BZ40" s="268"/>
      <c r="CA40" s="267"/>
      <c r="CB40" s="269"/>
      <c r="CC40" s="71"/>
    </row>
    <row r="41" spans="1:100" ht="12.75" customHeight="1" x14ac:dyDescent="0.2">
      <c r="A41" s="261">
        <v>353027</v>
      </c>
      <c r="B41" s="262"/>
      <c r="C41" s="263"/>
      <c r="D41" s="264" t="s">
        <v>963</v>
      </c>
      <c r="E41" s="265"/>
      <c r="F41" s="265"/>
      <c r="G41" s="265"/>
      <c r="H41" s="265"/>
      <c r="I41" s="265"/>
      <c r="J41" s="265"/>
      <c r="K41" s="265"/>
      <c r="L41" s="265"/>
      <c r="M41" s="265"/>
      <c r="N41" s="289"/>
      <c r="O41" s="266">
        <v>500</v>
      </c>
      <c r="P41" s="267"/>
      <c r="Q41" s="267"/>
      <c r="R41" s="268"/>
      <c r="S41" s="267"/>
      <c r="T41" s="269"/>
      <c r="U41" s="341" t="s">
        <v>964</v>
      </c>
      <c r="V41" s="342"/>
      <c r="W41" s="342"/>
      <c r="X41" s="342"/>
      <c r="Y41" s="342"/>
      <c r="Z41" s="342"/>
      <c r="AA41" s="342"/>
      <c r="AB41" s="342"/>
      <c r="AC41" s="342"/>
      <c r="AD41" s="342"/>
      <c r="AE41" s="342"/>
      <c r="AF41" s="342"/>
      <c r="AG41" s="342"/>
      <c r="AH41" s="343"/>
      <c r="AI41" s="344">
        <f>SUM(AI18:AI40)</f>
        <v>6595</v>
      </c>
      <c r="AJ41" s="345"/>
      <c r="AK41" s="346"/>
      <c r="AL41" s="347" t="str">
        <f>IF(COUNTA(AL18:AL40)=0,"",SUMIF(AL18:AL40,"●",AI18:AI40)+SUM(AL18:AL40))</f>
        <v/>
      </c>
      <c r="AM41" s="345"/>
      <c r="AN41" s="346"/>
      <c r="AO41" s="261">
        <v>354028</v>
      </c>
      <c r="AP41" s="262"/>
      <c r="AQ41" s="263"/>
      <c r="AR41" s="264" t="s">
        <v>969</v>
      </c>
      <c r="AS41" s="265"/>
      <c r="AT41" s="265"/>
      <c r="AU41" s="265"/>
      <c r="AV41" s="265"/>
      <c r="AW41" s="265"/>
      <c r="AX41" s="265"/>
      <c r="AY41" s="265"/>
      <c r="AZ41" s="265"/>
      <c r="BA41" s="265"/>
      <c r="BB41" s="289"/>
      <c r="BC41" s="266">
        <v>760</v>
      </c>
      <c r="BD41" s="267"/>
      <c r="BE41" s="267"/>
      <c r="BF41" s="268"/>
      <c r="BG41" s="267"/>
      <c r="BH41" s="269"/>
      <c r="BI41" s="261">
        <v>354088</v>
      </c>
      <c r="BJ41" s="262"/>
      <c r="BK41" s="263"/>
      <c r="BL41" s="264" t="s">
        <v>962</v>
      </c>
      <c r="BM41" s="265"/>
      <c r="BN41" s="265"/>
      <c r="BO41" s="265"/>
      <c r="BP41" s="265"/>
      <c r="BQ41" s="265"/>
      <c r="BR41" s="265"/>
      <c r="BS41" s="265"/>
      <c r="BT41" s="265"/>
      <c r="BU41" s="265"/>
      <c r="BV41" s="289"/>
      <c r="BW41" s="266">
        <v>880</v>
      </c>
      <c r="BX41" s="267"/>
      <c r="BY41" s="267"/>
      <c r="BZ41" s="268"/>
      <c r="CA41" s="267"/>
      <c r="CB41" s="269"/>
      <c r="CC41" s="71"/>
    </row>
    <row r="42" spans="1:100" ht="12.75" customHeight="1" x14ac:dyDescent="0.2">
      <c r="A42" s="261">
        <v>353028</v>
      </c>
      <c r="B42" s="262"/>
      <c r="C42" s="263"/>
      <c r="D42" s="264" t="s">
        <v>967</v>
      </c>
      <c r="E42" s="265"/>
      <c r="F42" s="265"/>
      <c r="G42" s="265"/>
      <c r="H42" s="265"/>
      <c r="I42" s="265"/>
      <c r="J42" s="265"/>
      <c r="K42" s="265"/>
      <c r="L42" s="265"/>
      <c r="M42" s="265"/>
      <c r="N42" s="289"/>
      <c r="O42" s="266">
        <v>500</v>
      </c>
      <c r="P42" s="267"/>
      <c r="Q42" s="267"/>
      <c r="R42" s="268"/>
      <c r="S42" s="267"/>
      <c r="T42" s="269"/>
      <c r="U42" s="261">
        <v>353087</v>
      </c>
      <c r="V42" s="262"/>
      <c r="W42" s="263"/>
      <c r="X42" s="264" t="s">
        <v>968</v>
      </c>
      <c r="Y42" s="265"/>
      <c r="Z42" s="265"/>
      <c r="AA42" s="265"/>
      <c r="AB42" s="265"/>
      <c r="AC42" s="265"/>
      <c r="AD42" s="265"/>
      <c r="AE42" s="265"/>
      <c r="AF42" s="265"/>
      <c r="AG42" s="265"/>
      <c r="AH42" s="289"/>
      <c r="AI42" s="266">
        <v>450</v>
      </c>
      <c r="AJ42" s="267"/>
      <c r="AK42" s="267"/>
      <c r="AL42" s="268"/>
      <c r="AM42" s="267"/>
      <c r="AN42" s="269"/>
      <c r="AO42" s="261">
        <v>354029</v>
      </c>
      <c r="AP42" s="262"/>
      <c r="AQ42" s="263"/>
      <c r="AR42" s="264" t="s">
        <v>973</v>
      </c>
      <c r="AS42" s="265"/>
      <c r="AT42" s="265"/>
      <c r="AU42" s="265"/>
      <c r="AV42" s="265"/>
      <c r="AW42" s="265"/>
      <c r="AX42" s="265"/>
      <c r="AY42" s="265"/>
      <c r="AZ42" s="265"/>
      <c r="BA42" s="265"/>
      <c r="BB42" s="289"/>
      <c r="BC42" s="266">
        <v>180</v>
      </c>
      <c r="BD42" s="267"/>
      <c r="BE42" s="267"/>
      <c r="BF42" s="268"/>
      <c r="BG42" s="267"/>
      <c r="BH42" s="269"/>
      <c r="BI42" s="261">
        <v>354089</v>
      </c>
      <c r="BJ42" s="262"/>
      <c r="BK42" s="263"/>
      <c r="BL42" s="264" t="s">
        <v>966</v>
      </c>
      <c r="BM42" s="265"/>
      <c r="BN42" s="265"/>
      <c r="BO42" s="265"/>
      <c r="BP42" s="265"/>
      <c r="BQ42" s="265"/>
      <c r="BR42" s="265"/>
      <c r="BS42" s="265"/>
      <c r="BT42" s="265"/>
      <c r="BU42" s="265"/>
      <c r="BV42" s="289"/>
      <c r="BW42" s="266">
        <v>80</v>
      </c>
      <c r="BX42" s="267"/>
      <c r="BY42" s="267"/>
      <c r="BZ42" s="268"/>
      <c r="CA42" s="267"/>
      <c r="CB42" s="269"/>
      <c r="CC42" s="71"/>
    </row>
    <row r="43" spans="1:100" ht="12.75" customHeight="1" x14ac:dyDescent="0.2">
      <c r="A43" s="261">
        <v>353029</v>
      </c>
      <c r="B43" s="262"/>
      <c r="C43" s="263"/>
      <c r="D43" s="264" t="s">
        <v>971</v>
      </c>
      <c r="E43" s="265"/>
      <c r="F43" s="265"/>
      <c r="G43" s="265"/>
      <c r="H43" s="265"/>
      <c r="I43" s="265"/>
      <c r="J43" s="265"/>
      <c r="K43" s="265"/>
      <c r="L43" s="265"/>
      <c r="M43" s="265"/>
      <c r="N43" s="289"/>
      <c r="O43" s="266">
        <v>550</v>
      </c>
      <c r="P43" s="267"/>
      <c r="Q43" s="267"/>
      <c r="R43" s="268"/>
      <c r="S43" s="267"/>
      <c r="T43" s="269"/>
      <c r="U43" s="261">
        <v>353088</v>
      </c>
      <c r="V43" s="262"/>
      <c r="W43" s="263"/>
      <c r="X43" s="264" t="s">
        <v>972</v>
      </c>
      <c r="Y43" s="265"/>
      <c r="Z43" s="265"/>
      <c r="AA43" s="265"/>
      <c r="AB43" s="265"/>
      <c r="AC43" s="265"/>
      <c r="AD43" s="265"/>
      <c r="AE43" s="265"/>
      <c r="AF43" s="265"/>
      <c r="AG43" s="265"/>
      <c r="AH43" s="289"/>
      <c r="AI43" s="266">
        <v>250</v>
      </c>
      <c r="AJ43" s="267"/>
      <c r="AK43" s="267"/>
      <c r="AL43" s="268"/>
      <c r="AM43" s="267"/>
      <c r="AN43" s="269"/>
      <c r="AO43" s="261">
        <v>354030</v>
      </c>
      <c r="AP43" s="262"/>
      <c r="AQ43" s="263"/>
      <c r="AR43" s="264" t="s">
        <v>977</v>
      </c>
      <c r="AS43" s="265"/>
      <c r="AT43" s="265"/>
      <c r="AU43" s="265"/>
      <c r="AV43" s="265"/>
      <c r="AW43" s="265"/>
      <c r="AX43" s="265"/>
      <c r="AY43" s="265"/>
      <c r="AZ43" s="265"/>
      <c r="BA43" s="265"/>
      <c r="BB43" s="289"/>
      <c r="BC43" s="266">
        <v>550</v>
      </c>
      <c r="BD43" s="267"/>
      <c r="BE43" s="267"/>
      <c r="BF43" s="268"/>
      <c r="BG43" s="267"/>
      <c r="BH43" s="269"/>
      <c r="BI43" s="261">
        <v>354090</v>
      </c>
      <c r="BJ43" s="262"/>
      <c r="BK43" s="263"/>
      <c r="BL43" s="264" t="s">
        <v>970</v>
      </c>
      <c r="BM43" s="265"/>
      <c r="BN43" s="265"/>
      <c r="BO43" s="265"/>
      <c r="BP43" s="265"/>
      <c r="BQ43" s="265"/>
      <c r="BR43" s="265"/>
      <c r="BS43" s="265"/>
      <c r="BT43" s="265"/>
      <c r="BU43" s="265"/>
      <c r="BV43" s="289"/>
      <c r="BW43" s="266">
        <v>585</v>
      </c>
      <c r="BX43" s="267"/>
      <c r="BY43" s="267"/>
      <c r="BZ43" s="268"/>
      <c r="CA43" s="267"/>
      <c r="CB43" s="269"/>
      <c r="CC43" s="71"/>
    </row>
    <row r="44" spans="1:100" ht="12.75" customHeight="1" x14ac:dyDescent="0.2">
      <c r="A44" s="261">
        <v>353031</v>
      </c>
      <c r="B44" s="262"/>
      <c r="C44" s="263"/>
      <c r="D44" s="264" t="s">
        <v>975</v>
      </c>
      <c r="E44" s="265"/>
      <c r="F44" s="265"/>
      <c r="G44" s="265"/>
      <c r="H44" s="265"/>
      <c r="I44" s="265"/>
      <c r="J44" s="265"/>
      <c r="K44" s="265"/>
      <c r="L44" s="265"/>
      <c r="M44" s="265"/>
      <c r="N44" s="289"/>
      <c r="O44" s="266">
        <v>480</v>
      </c>
      <c r="P44" s="267"/>
      <c r="Q44" s="267"/>
      <c r="R44" s="268"/>
      <c r="S44" s="267"/>
      <c r="T44" s="269"/>
      <c r="U44" s="341" t="s">
        <v>976</v>
      </c>
      <c r="V44" s="342"/>
      <c r="W44" s="342"/>
      <c r="X44" s="342"/>
      <c r="Y44" s="342"/>
      <c r="Z44" s="342"/>
      <c r="AA44" s="342"/>
      <c r="AB44" s="342"/>
      <c r="AC44" s="342"/>
      <c r="AD44" s="342"/>
      <c r="AE44" s="342"/>
      <c r="AF44" s="342"/>
      <c r="AG44" s="342"/>
      <c r="AH44" s="343"/>
      <c r="AI44" s="344">
        <f>SUM(AI42:AI43)</f>
        <v>700</v>
      </c>
      <c r="AJ44" s="345"/>
      <c r="AK44" s="346"/>
      <c r="AL44" s="347" t="str">
        <f>IF(COUNTA(AL42:AL43)=0,"",SUMIF(AL42:AL43,"●",AI42:AI43)+SUM(AL42:AL43))</f>
        <v/>
      </c>
      <c r="AM44" s="345"/>
      <c r="AN44" s="346"/>
      <c r="AO44" s="261">
        <v>354031</v>
      </c>
      <c r="AP44" s="262"/>
      <c r="AQ44" s="263"/>
      <c r="AR44" s="264" t="s">
        <v>981</v>
      </c>
      <c r="AS44" s="265"/>
      <c r="AT44" s="265"/>
      <c r="AU44" s="265"/>
      <c r="AV44" s="265"/>
      <c r="AW44" s="265"/>
      <c r="AX44" s="265"/>
      <c r="AY44" s="265"/>
      <c r="AZ44" s="265"/>
      <c r="BA44" s="265"/>
      <c r="BB44" s="289"/>
      <c r="BC44" s="266">
        <v>570</v>
      </c>
      <c r="BD44" s="267"/>
      <c r="BE44" s="267"/>
      <c r="BF44" s="268"/>
      <c r="BG44" s="267"/>
      <c r="BH44" s="269"/>
      <c r="BI44" s="261">
        <v>354091</v>
      </c>
      <c r="BJ44" s="262"/>
      <c r="BK44" s="263"/>
      <c r="BL44" s="264" t="s">
        <v>974</v>
      </c>
      <c r="BM44" s="265"/>
      <c r="BN44" s="265"/>
      <c r="BO44" s="265"/>
      <c r="BP44" s="265"/>
      <c r="BQ44" s="265"/>
      <c r="BR44" s="265"/>
      <c r="BS44" s="265"/>
      <c r="BT44" s="265"/>
      <c r="BU44" s="265"/>
      <c r="BV44" s="289"/>
      <c r="BW44" s="266">
        <v>440</v>
      </c>
      <c r="BX44" s="267"/>
      <c r="BY44" s="267"/>
      <c r="BZ44" s="268"/>
      <c r="CA44" s="267"/>
      <c r="CB44" s="269"/>
      <c r="CC44" s="71"/>
      <c r="CD44" s="71"/>
      <c r="CE44" s="71"/>
      <c r="CF44" s="71"/>
      <c r="CG44" s="71"/>
      <c r="CH44" s="71"/>
      <c r="CI44" s="71"/>
      <c r="CJ44" s="71"/>
      <c r="CK44" s="71"/>
      <c r="CL44" s="71"/>
      <c r="CM44" s="71"/>
      <c r="CN44" s="71"/>
      <c r="CO44" s="71"/>
      <c r="CP44" s="71"/>
      <c r="CQ44" s="71"/>
      <c r="CR44" s="71"/>
      <c r="CS44" s="71"/>
      <c r="CT44" s="71"/>
      <c r="CU44" s="71"/>
      <c r="CV44" s="71"/>
    </row>
    <row r="45" spans="1:100" ht="12.75" customHeight="1" x14ac:dyDescent="0.2">
      <c r="A45" s="261">
        <v>353032</v>
      </c>
      <c r="B45" s="262"/>
      <c r="C45" s="263"/>
      <c r="D45" s="264" t="s">
        <v>979</v>
      </c>
      <c r="E45" s="265"/>
      <c r="F45" s="265"/>
      <c r="G45" s="265"/>
      <c r="H45" s="265"/>
      <c r="I45" s="265"/>
      <c r="J45" s="265"/>
      <c r="K45" s="265"/>
      <c r="L45" s="265"/>
      <c r="M45" s="265"/>
      <c r="N45" s="289"/>
      <c r="O45" s="266">
        <v>300</v>
      </c>
      <c r="P45" s="267"/>
      <c r="Q45" s="267"/>
      <c r="R45" s="268"/>
      <c r="S45" s="267"/>
      <c r="T45" s="269"/>
      <c r="U45" s="261">
        <v>353092</v>
      </c>
      <c r="V45" s="262"/>
      <c r="W45" s="263"/>
      <c r="X45" s="264" t="s">
        <v>980</v>
      </c>
      <c r="Y45" s="265"/>
      <c r="Z45" s="265"/>
      <c r="AA45" s="265"/>
      <c r="AB45" s="265"/>
      <c r="AC45" s="265"/>
      <c r="AD45" s="265"/>
      <c r="AE45" s="265"/>
      <c r="AF45" s="265"/>
      <c r="AG45" s="265"/>
      <c r="AH45" s="289"/>
      <c r="AI45" s="266">
        <v>325</v>
      </c>
      <c r="AJ45" s="267"/>
      <c r="AK45" s="267"/>
      <c r="AL45" s="268"/>
      <c r="AM45" s="267"/>
      <c r="AN45" s="269"/>
      <c r="AO45" s="261">
        <v>354032</v>
      </c>
      <c r="AP45" s="262"/>
      <c r="AQ45" s="263"/>
      <c r="AR45" s="264" t="s">
        <v>984</v>
      </c>
      <c r="AS45" s="265"/>
      <c r="AT45" s="265"/>
      <c r="AU45" s="265"/>
      <c r="AV45" s="265"/>
      <c r="AW45" s="265"/>
      <c r="AX45" s="265"/>
      <c r="AY45" s="265"/>
      <c r="AZ45" s="265"/>
      <c r="BA45" s="265"/>
      <c r="BB45" s="289"/>
      <c r="BC45" s="266">
        <v>500</v>
      </c>
      <c r="BD45" s="267"/>
      <c r="BE45" s="267"/>
      <c r="BF45" s="268"/>
      <c r="BG45" s="267"/>
      <c r="BH45" s="269"/>
      <c r="BI45" s="394" t="s">
        <v>978</v>
      </c>
      <c r="BJ45" s="342"/>
      <c r="BK45" s="342"/>
      <c r="BL45" s="342"/>
      <c r="BM45" s="342"/>
      <c r="BN45" s="342"/>
      <c r="BO45" s="342"/>
      <c r="BP45" s="342"/>
      <c r="BQ45" s="342"/>
      <c r="BR45" s="342"/>
      <c r="BS45" s="342"/>
      <c r="BT45" s="342"/>
      <c r="BU45" s="342"/>
      <c r="BV45" s="343"/>
      <c r="BW45" s="344">
        <f>SUM(BW36:BW44)</f>
        <v>3770</v>
      </c>
      <c r="BX45" s="345"/>
      <c r="BY45" s="346"/>
      <c r="BZ45" s="347" t="str">
        <f>IF(COUNTA(BZ36:BZ44)=0,"",SUMIF(BZ36:BZ44,"●",BW36:BW44)+SUM(BZ36:BZ44))</f>
        <v/>
      </c>
      <c r="CA45" s="345"/>
      <c r="CB45" s="346"/>
      <c r="CC45" s="71"/>
      <c r="CD45" s="71"/>
      <c r="CE45" s="71"/>
      <c r="CF45" s="71"/>
      <c r="CG45" s="71"/>
      <c r="CH45" s="71"/>
      <c r="CI45" s="71"/>
      <c r="CJ45" s="71"/>
      <c r="CK45" s="71"/>
      <c r="CL45" s="71"/>
      <c r="CM45" s="71"/>
      <c r="CN45" s="71"/>
      <c r="CO45" s="71"/>
      <c r="CP45" s="71"/>
      <c r="CQ45" s="71"/>
      <c r="CR45" s="71"/>
      <c r="CS45" s="71"/>
      <c r="CT45" s="71"/>
      <c r="CU45" s="71"/>
      <c r="CV45" s="71"/>
    </row>
    <row r="46" spans="1:100" ht="12.75" customHeight="1" x14ac:dyDescent="0.2">
      <c r="A46" s="261">
        <v>353033</v>
      </c>
      <c r="B46" s="262"/>
      <c r="C46" s="263"/>
      <c r="D46" s="264" t="s">
        <v>982</v>
      </c>
      <c r="E46" s="265"/>
      <c r="F46" s="265"/>
      <c r="G46" s="265"/>
      <c r="H46" s="265"/>
      <c r="I46" s="265"/>
      <c r="J46" s="265"/>
      <c r="K46" s="265"/>
      <c r="L46" s="265"/>
      <c r="M46" s="265"/>
      <c r="N46" s="289"/>
      <c r="O46" s="266">
        <v>100</v>
      </c>
      <c r="P46" s="267"/>
      <c r="Q46" s="267"/>
      <c r="R46" s="268"/>
      <c r="S46" s="267"/>
      <c r="T46" s="269"/>
      <c r="U46" s="261">
        <v>353093</v>
      </c>
      <c r="V46" s="262"/>
      <c r="W46" s="263"/>
      <c r="X46" s="264" t="s">
        <v>983</v>
      </c>
      <c r="Y46" s="265"/>
      <c r="Z46" s="265"/>
      <c r="AA46" s="265"/>
      <c r="AB46" s="265"/>
      <c r="AC46" s="265"/>
      <c r="AD46" s="265"/>
      <c r="AE46" s="265"/>
      <c r="AF46" s="265"/>
      <c r="AG46" s="265"/>
      <c r="AH46" s="289"/>
      <c r="AI46" s="266">
        <v>200</v>
      </c>
      <c r="AJ46" s="267"/>
      <c r="AK46" s="267"/>
      <c r="AL46" s="268"/>
      <c r="AM46" s="267"/>
      <c r="AN46" s="269"/>
      <c r="AO46" s="261">
        <v>354033</v>
      </c>
      <c r="AP46" s="262"/>
      <c r="AQ46" s="263"/>
      <c r="AR46" s="264" t="s">
        <v>987</v>
      </c>
      <c r="AS46" s="265"/>
      <c r="AT46" s="265"/>
      <c r="AU46" s="265"/>
      <c r="AV46" s="265"/>
      <c r="AW46" s="265"/>
      <c r="AX46" s="265"/>
      <c r="AY46" s="265"/>
      <c r="AZ46" s="265"/>
      <c r="BA46" s="265"/>
      <c r="BB46" s="289"/>
      <c r="BC46" s="266">
        <v>220</v>
      </c>
      <c r="BD46" s="267"/>
      <c r="BE46" s="267"/>
      <c r="BF46" s="268"/>
      <c r="BG46" s="267"/>
      <c r="BH46" s="269"/>
      <c r="BI46" s="370">
        <v>354093</v>
      </c>
      <c r="BJ46" s="371"/>
      <c r="BK46" s="372"/>
      <c r="BL46" s="387" t="s">
        <v>1181</v>
      </c>
      <c r="BM46" s="388"/>
      <c r="BN46" s="388"/>
      <c r="BO46" s="388"/>
      <c r="BP46" s="388"/>
      <c r="BQ46" s="388"/>
      <c r="BR46" s="388"/>
      <c r="BS46" s="388"/>
      <c r="BT46" s="388"/>
      <c r="BU46" s="388"/>
      <c r="BV46" s="389"/>
      <c r="BW46" s="390">
        <v>430</v>
      </c>
      <c r="BX46" s="391"/>
      <c r="BY46" s="391"/>
      <c r="BZ46" s="392"/>
      <c r="CA46" s="391"/>
      <c r="CB46" s="393"/>
      <c r="CC46" s="71"/>
      <c r="CD46" s="71"/>
      <c r="CE46" s="71"/>
      <c r="CF46" s="71"/>
      <c r="CG46" s="71"/>
      <c r="CH46" s="71"/>
      <c r="CI46" s="71"/>
      <c r="CJ46" s="71"/>
      <c r="CK46" s="71"/>
      <c r="CL46" s="71"/>
      <c r="CM46" s="71"/>
      <c r="CN46" s="71"/>
      <c r="CO46" s="71"/>
      <c r="CP46" s="71"/>
      <c r="CQ46" s="71"/>
      <c r="CR46" s="71"/>
      <c r="CS46" s="71"/>
      <c r="CT46" s="71"/>
      <c r="CU46" s="71"/>
      <c r="CV46" s="71"/>
    </row>
    <row r="47" spans="1:100" ht="12.75" customHeight="1" x14ac:dyDescent="0.2">
      <c r="A47" s="341" t="s">
        <v>985</v>
      </c>
      <c r="B47" s="342"/>
      <c r="C47" s="342"/>
      <c r="D47" s="342"/>
      <c r="E47" s="342"/>
      <c r="F47" s="342"/>
      <c r="G47" s="342"/>
      <c r="H47" s="342"/>
      <c r="I47" s="342"/>
      <c r="J47" s="342"/>
      <c r="K47" s="342"/>
      <c r="L47" s="342"/>
      <c r="M47" s="342"/>
      <c r="N47" s="343"/>
      <c r="O47" s="344">
        <f>SUM(O34:O46)</f>
        <v>5688</v>
      </c>
      <c r="P47" s="345"/>
      <c r="Q47" s="346"/>
      <c r="R47" s="347" t="str">
        <f>IF(COUNTA(R34:R46)=0,"",SUMIF(R34:R46,"●",O34:O46)+SUM(R34:R46))</f>
        <v/>
      </c>
      <c r="S47" s="345"/>
      <c r="T47" s="346"/>
      <c r="U47" s="261">
        <v>353103</v>
      </c>
      <c r="V47" s="262"/>
      <c r="W47" s="263"/>
      <c r="X47" s="264" t="s">
        <v>1157</v>
      </c>
      <c r="Y47" s="265"/>
      <c r="Z47" s="265"/>
      <c r="AA47" s="265"/>
      <c r="AB47" s="265"/>
      <c r="AC47" s="265"/>
      <c r="AD47" s="265"/>
      <c r="AE47" s="265"/>
      <c r="AF47" s="265"/>
      <c r="AG47" s="265"/>
      <c r="AH47" s="289"/>
      <c r="AI47" s="266">
        <v>240</v>
      </c>
      <c r="AJ47" s="267"/>
      <c r="AK47" s="267"/>
      <c r="AL47" s="268"/>
      <c r="AM47" s="267"/>
      <c r="AN47" s="269"/>
      <c r="AO47" s="261">
        <v>354034</v>
      </c>
      <c r="AP47" s="262"/>
      <c r="AQ47" s="263"/>
      <c r="AR47" s="264" t="s">
        <v>990</v>
      </c>
      <c r="AS47" s="265"/>
      <c r="AT47" s="265"/>
      <c r="AU47" s="265"/>
      <c r="AV47" s="265"/>
      <c r="AW47" s="265"/>
      <c r="AX47" s="265"/>
      <c r="AY47" s="265"/>
      <c r="AZ47" s="265"/>
      <c r="BA47" s="265"/>
      <c r="BB47" s="289"/>
      <c r="BC47" s="266">
        <v>400</v>
      </c>
      <c r="BD47" s="267"/>
      <c r="BE47" s="267"/>
      <c r="BF47" s="268"/>
      <c r="BG47" s="267"/>
      <c r="BH47" s="269"/>
      <c r="BI47" s="261">
        <v>354094</v>
      </c>
      <c r="BJ47" s="262"/>
      <c r="BK47" s="263"/>
      <c r="BL47" s="264" t="s">
        <v>1182</v>
      </c>
      <c r="BM47" s="265"/>
      <c r="BN47" s="265"/>
      <c r="BO47" s="265"/>
      <c r="BP47" s="265"/>
      <c r="BQ47" s="265"/>
      <c r="BR47" s="265"/>
      <c r="BS47" s="265"/>
      <c r="BT47" s="265"/>
      <c r="BU47" s="265"/>
      <c r="BV47" s="289"/>
      <c r="BW47" s="266">
        <v>70</v>
      </c>
      <c r="BX47" s="267"/>
      <c r="BY47" s="267"/>
      <c r="BZ47" s="268"/>
      <c r="CA47" s="267"/>
      <c r="CB47" s="269"/>
      <c r="CC47" s="71"/>
      <c r="CD47" s="71"/>
      <c r="CE47" s="71"/>
      <c r="CF47" s="71"/>
      <c r="CG47" s="71"/>
      <c r="CH47" s="71"/>
      <c r="CI47" s="71"/>
      <c r="CJ47" s="71"/>
      <c r="CK47" s="71"/>
      <c r="CL47" s="71"/>
      <c r="CM47" s="71"/>
      <c r="CN47" s="71"/>
      <c r="CO47" s="71"/>
      <c r="CP47" s="71"/>
      <c r="CQ47" s="71"/>
      <c r="CR47" s="71"/>
      <c r="CS47" s="71"/>
      <c r="CT47" s="71"/>
      <c r="CU47" s="71"/>
      <c r="CV47" s="71"/>
    </row>
    <row r="48" spans="1:100" ht="12.75" customHeight="1" thickBot="1" x14ac:dyDescent="0.25">
      <c r="A48" s="261">
        <v>353034</v>
      </c>
      <c r="B48" s="262"/>
      <c r="C48" s="263"/>
      <c r="D48" s="264" t="s">
        <v>988</v>
      </c>
      <c r="E48" s="265"/>
      <c r="F48" s="265"/>
      <c r="G48" s="265"/>
      <c r="H48" s="265"/>
      <c r="I48" s="265"/>
      <c r="J48" s="265"/>
      <c r="K48" s="265"/>
      <c r="L48" s="265"/>
      <c r="M48" s="265"/>
      <c r="N48" s="289"/>
      <c r="O48" s="266">
        <v>600</v>
      </c>
      <c r="P48" s="267"/>
      <c r="Q48" s="267"/>
      <c r="R48" s="268"/>
      <c r="S48" s="267"/>
      <c r="T48" s="269"/>
      <c r="U48" s="261">
        <v>353104</v>
      </c>
      <c r="V48" s="262"/>
      <c r="W48" s="263"/>
      <c r="X48" s="264" t="s">
        <v>1158</v>
      </c>
      <c r="Y48" s="265"/>
      <c r="Z48" s="265"/>
      <c r="AA48" s="265"/>
      <c r="AB48" s="265"/>
      <c r="AC48" s="265"/>
      <c r="AD48" s="265"/>
      <c r="AE48" s="265"/>
      <c r="AF48" s="265"/>
      <c r="AG48" s="265"/>
      <c r="AH48" s="289"/>
      <c r="AI48" s="266">
        <v>240</v>
      </c>
      <c r="AJ48" s="267"/>
      <c r="AK48" s="267"/>
      <c r="AL48" s="268"/>
      <c r="AM48" s="267"/>
      <c r="AN48" s="269"/>
      <c r="AO48" s="261">
        <v>354035</v>
      </c>
      <c r="AP48" s="262"/>
      <c r="AQ48" s="263"/>
      <c r="AR48" s="264" t="s">
        <v>993</v>
      </c>
      <c r="AS48" s="265"/>
      <c r="AT48" s="265"/>
      <c r="AU48" s="265"/>
      <c r="AV48" s="265"/>
      <c r="AW48" s="265"/>
      <c r="AX48" s="265"/>
      <c r="AY48" s="265"/>
      <c r="AZ48" s="265"/>
      <c r="BA48" s="265"/>
      <c r="BB48" s="289"/>
      <c r="BC48" s="266">
        <v>135</v>
      </c>
      <c r="BD48" s="267"/>
      <c r="BE48" s="267"/>
      <c r="BF48" s="268"/>
      <c r="BG48" s="267"/>
      <c r="BH48" s="269"/>
      <c r="BI48" s="287" t="s">
        <v>1183</v>
      </c>
      <c r="BJ48" s="247"/>
      <c r="BK48" s="247"/>
      <c r="BL48" s="247"/>
      <c r="BM48" s="247"/>
      <c r="BN48" s="247"/>
      <c r="BO48" s="247"/>
      <c r="BP48" s="247"/>
      <c r="BQ48" s="247"/>
      <c r="BR48" s="247"/>
      <c r="BS48" s="247"/>
      <c r="BT48" s="247"/>
      <c r="BU48" s="247"/>
      <c r="BV48" s="288"/>
      <c r="BW48" s="248">
        <f>SUM(BW46:BW47)</f>
        <v>500</v>
      </c>
      <c r="BX48" s="249"/>
      <c r="BY48" s="250"/>
      <c r="BZ48" s="549" t="str">
        <f>IF(COUNTA(BZ46:BZ47)=0,"",SUMIF(BZ46:BZ47,"●",BW46:BW47)+SUM(BZ46:BZ47))</f>
        <v/>
      </c>
      <c r="CA48" s="550"/>
      <c r="CB48" s="551"/>
      <c r="CC48" s="71"/>
      <c r="CD48" s="71"/>
      <c r="CE48" s="71"/>
      <c r="CF48" s="71"/>
      <c r="CG48" s="71"/>
      <c r="CH48" s="71"/>
      <c r="CI48" s="71"/>
      <c r="CJ48" s="71"/>
      <c r="CK48" s="71"/>
      <c r="CL48" s="71"/>
      <c r="CM48" s="71"/>
      <c r="CN48" s="71"/>
      <c r="CO48" s="71"/>
      <c r="CP48" s="71"/>
      <c r="CQ48" s="71"/>
      <c r="CR48" s="71"/>
      <c r="CS48" s="71"/>
      <c r="CT48" s="71"/>
      <c r="CU48" s="71"/>
      <c r="CV48" s="71"/>
    </row>
    <row r="49" spans="1:100" ht="12.75" customHeight="1" x14ac:dyDescent="0.2">
      <c r="A49" s="261">
        <v>353035</v>
      </c>
      <c r="B49" s="262"/>
      <c r="C49" s="263"/>
      <c r="D49" s="264" t="s">
        <v>991</v>
      </c>
      <c r="E49" s="265"/>
      <c r="F49" s="265"/>
      <c r="G49" s="265"/>
      <c r="H49" s="265"/>
      <c r="I49" s="265"/>
      <c r="J49" s="265"/>
      <c r="K49" s="265"/>
      <c r="L49" s="265"/>
      <c r="M49" s="265"/>
      <c r="N49" s="289"/>
      <c r="O49" s="266">
        <v>860</v>
      </c>
      <c r="P49" s="267"/>
      <c r="Q49" s="267"/>
      <c r="R49" s="268"/>
      <c r="S49" s="267"/>
      <c r="T49" s="269"/>
      <c r="U49" s="261">
        <v>353094</v>
      </c>
      <c r="V49" s="262"/>
      <c r="W49" s="263"/>
      <c r="X49" s="264" t="s">
        <v>986</v>
      </c>
      <c r="Y49" s="265"/>
      <c r="Z49" s="265"/>
      <c r="AA49" s="265"/>
      <c r="AB49" s="265"/>
      <c r="AC49" s="265"/>
      <c r="AD49" s="265"/>
      <c r="AE49" s="265"/>
      <c r="AF49" s="265"/>
      <c r="AG49" s="265"/>
      <c r="AH49" s="289"/>
      <c r="AI49" s="266">
        <v>100</v>
      </c>
      <c r="AJ49" s="267"/>
      <c r="AK49" s="267"/>
      <c r="AL49" s="268"/>
      <c r="AM49" s="267"/>
      <c r="AN49" s="269"/>
      <c r="AO49" s="261">
        <v>354036</v>
      </c>
      <c r="AP49" s="262"/>
      <c r="AQ49" s="263"/>
      <c r="AR49" s="264" t="s">
        <v>996</v>
      </c>
      <c r="AS49" s="265"/>
      <c r="AT49" s="265"/>
      <c r="AU49" s="265"/>
      <c r="AV49" s="265"/>
      <c r="AW49" s="265"/>
      <c r="AX49" s="265"/>
      <c r="AY49" s="265"/>
      <c r="AZ49" s="265"/>
      <c r="BA49" s="265"/>
      <c r="BB49" s="289"/>
      <c r="BC49" s="266">
        <v>260</v>
      </c>
      <c r="BD49" s="267"/>
      <c r="BE49" s="267"/>
      <c r="BF49" s="268"/>
      <c r="BG49" s="267"/>
      <c r="BH49" s="269"/>
      <c r="BI49" s="547" t="s">
        <v>334</v>
      </c>
      <c r="BJ49" s="547"/>
      <c r="BK49" s="547"/>
      <c r="BL49" s="547"/>
      <c r="BM49" s="547"/>
      <c r="BN49" s="547"/>
      <c r="BO49" s="547"/>
      <c r="BP49" s="331">
        <f>BC19+BC36+BC58+BC74+BW24+BW35+BW45+BW48</f>
        <v>36055</v>
      </c>
      <c r="BQ49" s="379"/>
      <c r="BR49" s="379"/>
      <c r="BS49" s="379"/>
      <c r="BT49" s="379"/>
      <c r="BU49" s="379"/>
      <c r="BV49" s="380"/>
      <c r="BW49" s="334"/>
      <c r="BX49" s="335"/>
      <c r="BY49" s="335"/>
      <c r="BZ49" s="335"/>
      <c r="CA49" s="335"/>
      <c r="CB49" s="336"/>
      <c r="CC49" s="71"/>
      <c r="CD49" s="71"/>
      <c r="CE49" s="71"/>
      <c r="CF49" s="71"/>
      <c r="CG49" s="71"/>
      <c r="CH49" s="71"/>
      <c r="CI49" s="71"/>
      <c r="CJ49" s="71"/>
      <c r="CK49" s="71"/>
      <c r="CL49" s="71"/>
      <c r="CM49" s="71"/>
      <c r="CN49" s="71"/>
      <c r="CO49" s="71"/>
      <c r="CP49" s="71"/>
      <c r="CQ49" s="71"/>
      <c r="CR49" s="71"/>
      <c r="CS49" s="71"/>
      <c r="CT49" s="71"/>
      <c r="CU49" s="71"/>
      <c r="CV49" s="71"/>
    </row>
    <row r="50" spans="1:100" ht="12.75" customHeight="1" x14ac:dyDescent="0.2">
      <c r="A50" s="261">
        <v>353036</v>
      </c>
      <c r="B50" s="262"/>
      <c r="C50" s="263"/>
      <c r="D50" s="264" t="s">
        <v>994</v>
      </c>
      <c r="E50" s="265"/>
      <c r="F50" s="265"/>
      <c r="G50" s="265"/>
      <c r="H50" s="265"/>
      <c r="I50" s="265"/>
      <c r="J50" s="265"/>
      <c r="K50" s="265"/>
      <c r="L50" s="265"/>
      <c r="M50" s="265"/>
      <c r="N50" s="289"/>
      <c r="O50" s="266">
        <v>270</v>
      </c>
      <c r="P50" s="267"/>
      <c r="Q50" s="267"/>
      <c r="R50" s="268"/>
      <c r="S50" s="267"/>
      <c r="T50" s="269"/>
      <c r="U50" s="261">
        <v>353095</v>
      </c>
      <c r="V50" s="262"/>
      <c r="W50" s="263"/>
      <c r="X50" s="264" t="s">
        <v>989</v>
      </c>
      <c r="Y50" s="265"/>
      <c r="Z50" s="265"/>
      <c r="AA50" s="265"/>
      <c r="AB50" s="265"/>
      <c r="AC50" s="265"/>
      <c r="AD50" s="265"/>
      <c r="AE50" s="265"/>
      <c r="AF50" s="265"/>
      <c r="AG50" s="265"/>
      <c r="AH50" s="289"/>
      <c r="AI50" s="266">
        <v>180</v>
      </c>
      <c r="AJ50" s="267"/>
      <c r="AK50" s="267"/>
      <c r="AL50" s="268"/>
      <c r="AM50" s="267"/>
      <c r="AN50" s="269"/>
      <c r="AO50" s="261">
        <v>354037</v>
      </c>
      <c r="AP50" s="262"/>
      <c r="AQ50" s="263"/>
      <c r="AR50" s="264" t="s">
        <v>998</v>
      </c>
      <c r="AS50" s="265"/>
      <c r="AT50" s="265"/>
      <c r="AU50" s="265"/>
      <c r="AV50" s="265"/>
      <c r="AW50" s="265"/>
      <c r="AX50" s="265"/>
      <c r="AY50" s="265"/>
      <c r="AZ50" s="265"/>
      <c r="BA50" s="265"/>
      <c r="BB50" s="289"/>
      <c r="BC50" s="266">
        <v>20</v>
      </c>
      <c r="BD50" s="267"/>
      <c r="BE50" s="267"/>
      <c r="BF50" s="268"/>
      <c r="BG50" s="267"/>
      <c r="BH50" s="269"/>
      <c r="BI50" s="547"/>
      <c r="BJ50" s="547"/>
      <c r="BK50" s="547"/>
      <c r="BL50" s="547"/>
      <c r="BM50" s="547"/>
      <c r="BN50" s="547"/>
      <c r="BO50" s="547"/>
      <c r="BP50" s="381"/>
      <c r="BQ50" s="382"/>
      <c r="BR50" s="382"/>
      <c r="BS50" s="382"/>
      <c r="BT50" s="382"/>
      <c r="BU50" s="382"/>
      <c r="BV50" s="383"/>
      <c r="BW50" s="334"/>
      <c r="BX50" s="335"/>
      <c r="BY50" s="335"/>
      <c r="BZ50" s="335"/>
      <c r="CA50" s="335"/>
      <c r="CB50" s="336"/>
      <c r="CC50" s="71"/>
      <c r="CD50" s="71"/>
      <c r="CE50" s="71"/>
      <c r="CF50" s="71"/>
      <c r="CG50" s="71"/>
      <c r="CH50" s="71"/>
      <c r="CI50" s="71"/>
      <c r="CJ50" s="71"/>
      <c r="CK50" s="71"/>
      <c r="CL50" s="71"/>
      <c r="CM50" s="71"/>
      <c r="CN50" s="71"/>
      <c r="CO50" s="71"/>
      <c r="CP50" s="71"/>
      <c r="CQ50" s="71"/>
      <c r="CR50" s="71"/>
      <c r="CS50" s="71"/>
      <c r="CT50" s="71"/>
      <c r="CU50" s="71"/>
      <c r="CV50" s="71"/>
    </row>
    <row r="51" spans="1:100" ht="12.75" customHeight="1" thickBot="1" x14ac:dyDescent="0.25">
      <c r="A51" s="261">
        <v>353037</v>
      </c>
      <c r="B51" s="262"/>
      <c r="C51" s="263"/>
      <c r="D51" s="264" t="s">
        <v>997</v>
      </c>
      <c r="E51" s="265"/>
      <c r="F51" s="265"/>
      <c r="G51" s="265"/>
      <c r="H51" s="265"/>
      <c r="I51" s="265"/>
      <c r="J51" s="265"/>
      <c r="K51" s="265"/>
      <c r="L51" s="265"/>
      <c r="M51" s="265"/>
      <c r="N51" s="289"/>
      <c r="O51" s="266">
        <v>370</v>
      </c>
      <c r="P51" s="267"/>
      <c r="Q51" s="267"/>
      <c r="R51" s="268"/>
      <c r="S51" s="267"/>
      <c r="T51" s="269"/>
      <c r="U51" s="261">
        <v>353096</v>
      </c>
      <c r="V51" s="262"/>
      <c r="W51" s="263"/>
      <c r="X51" s="264" t="s">
        <v>992</v>
      </c>
      <c r="Y51" s="265"/>
      <c r="Z51" s="265"/>
      <c r="AA51" s="265"/>
      <c r="AB51" s="265"/>
      <c r="AC51" s="265"/>
      <c r="AD51" s="265"/>
      <c r="AE51" s="265"/>
      <c r="AF51" s="265"/>
      <c r="AG51" s="265"/>
      <c r="AH51" s="289"/>
      <c r="AI51" s="266">
        <v>100</v>
      </c>
      <c r="AJ51" s="267"/>
      <c r="AK51" s="267"/>
      <c r="AL51" s="268"/>
      <c r="AM51" s="267"/>
      <c r="AN51" s="269"/>
      <c r="AO51" s="261">
        <v>354038</v>
      </c>
      <c r="AP51" s="262"/>
      <c r="AQ51" s="263"/>
      <c r="AR51" s="264" t="s">
        <v>1000</v>
      </c>
      <c r="AS51" s="265"/>
      <c r="AT51" s="265"/>
      <c r="AU51" s="265"/>
      <c r="AV51" s="265"/>
      <c r="AW51" s="265"/>
      <c r="AX51" s="265"/>
      <c r="AY51" s="265"/>
      <c r="AZ51" s="265"/>
      <c r="BA51" s="265"/>
      <c r="BB51" s="289"/>
      <c r="BC51" s="266">
        <v>520</v>
      </c>
      <c r="BD51" s="267"/>
      <c r="BE51" s="267"/>
      <c r="BF51" s="268"/>
      <c r="BG51" s="267"/>
      <c r="BH51" s="269"/>
      <c r="BI51" s="548"/>
      <c r="BJ51" s="548"/>
      <c r="BK51" s="548"/>
      <c r="BL51" s="548"/>
      <c r="BM51" s="548"/>
      <c r="BN51" s="548"/>
      <c r="BO51" s="548"/>
      <c r="BP51" s="384"/>
      <c r="BQ51" s="385"/>
      <c r="BR51" s="385"/>
      <c r="BS51" s="385"/>
      <c r="BT51" s="385"/>
      <c r="BU51" s="385"/>
      <c r="BV51" s="386"/>
      <c r="BW51" s="337"/>
      <c r="BX51" s="338"/>
      <c r="BY51" s="338"/>
      <c r="BZ51" s="338"/>
      <c r="CA51" s="338"/>
      <c r="CB51" s="339"/>
      <c r="CC51" s="71"/>
      <c r="CD51" s="71"/>
      <c r="CE51" s="71"/>
      <c r="CF51" s="71"/>
      <c r="CG51" s="71"/>
      <c r="CH51" s="71"/>
      <c r="CI51" s="71"/>
      <c r="CJ51" s="71"/>
      <c r="CK51" s="71"/>
      <c r="CL51" s="71"/>
      <c r="CM51" s="71"/>
      <c r="CN51" s="71"/>
      <c r="CO51" s="71"/>
      <c r="CP51" s="71"/>
      <c r="CQ51" s="71"/>
      <c r="CR51" s="71"/>
      <c r="CS51" s="71"/>
      <c r="CT51" s="71"/>
      <c r="CU51" s="71"/>
      <c r="CV51" s="71"/>
    </row>
    <row r="52" spans="1:100" ht="12.75" customHeight="1" thickBot="1" x14ac:dyDescent="0.25">
      <c r="A52" s="261">
        <v>353038</v>
      </c>
      <c r="B52" s="262"/>
      <c r="C52" s="263"/>
      <c r="D52" s="264" t="s">
        <v>999</v>
      </c>
      <c r="E52" s="265"/>
      <c r="F52" s="265"/>
      <c r="G52" s="265"/>
      <c r="H52" s="265"/>
      <c r="I52" s="265"/>
      <c r="J52" s="265"/>
      <c r="K52" s="265"/>
      <c r="L52" s="265"/>
      <c r="M52" s="265"/>
      <c r="N52" s="289"/>
      <c r="O52" s="266">
        <v>250</v>
      </c>
      <c r="P52" s="267"/>
      <c r="Q52" s="267"/>
      <c r="R52" s="268"/>
      <c r="S52" s="267"/>
      <c r="T52" s="269"/>
      <c r="U52" s="287" t="s">
        <v>995</v>
      </c>
      <c r="V52" s="247"/>
      <c r="W52" s="247"/>
      <c r="X52" s="247"/>
      <c r="Y52" s="247"/>
      <c r="Z52" s="247"/>
      <c r="AA52" s="247"/>
      <c r="AB52" s="247"/>
      <c r="AC52" s="247"/>
      <c r="AD52" s="247"/>
      <c r="AE52" s="247"/>
      <c r="AF52" s="247"/>
      <c r="AG52" s="247"/>
      <c r="AH52" s="288"/>
      <c r="AI52" s="248">
        <f>SUM(AI45:AI51)</f>
        <v>1385</v>
      </c>
      <c r="AJ52" s="249"/>
      <c r="AK52" s="250"/>
      <c r="AL52" s="549" t="str">
        <f>IF(COUNTA(AL45:AL51)=0,"",SUMIF(AL45:AL51,"●",AI45:AI51)+SUM(AL45:AL51))</f>
        <v/>
      </c>
      <c r="AM52" s="550"/>
      <c r="AN52" s="551"/>
      <c r="AO52" s="261">
        <v>354039</v>
      </c>
      <c r="AP52" s="262"/>
      <c r="AQ52" s="263"/>
      <c r="AR52" s="264" t="s">
        <v>1002</v>
      </c>
      <c r="AS52" s="265"/>
      <c r="AT52" s="265"/>
      <c r="AU52" s="265"/>
      <c r="AV52" s="265"/>
      <c r="AW52" s="265"/>
      <c r="AX52" s="265"/>
      <c r="AY52" s="265"/>
      <c r="AZ52" s="265"/>
      <c r="BA52" s="265"/>
      <c r="BB52" s="289"/>
      <c r="BC52" s="266">
        <v>670</v>
      </c>
      <c r="BD52" s="267"/>
      <c r="BE52" s="267"/>
      <c r="BF52" s="268"/>
      <c r="BG52" s="267"/>
      <c r="BH52" s="269"/>
      <c r="BI52" s="71"/>
      <c r="BJ52" s="71"/>
      <c r="BK52" s="71"/>
      <c r="BL52" s="71"/>
      <c r="BM52" s="71"/>
      <c r="BN52" s="71"/>
      <c r="BO52" s="71"/>
      <c r="BP52" s="71"/>
      <c r="BQ52" s="71"/>
      <c r="BR52" s="71"/>
      <c r="BS52" s="71"/>
      <c r="BT52" s="71"/>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row>
    <row r="53" spans="1:100" ht="12.75" customHeight="1" x14ac:dyDescent="0.2">
      <c r="A53" s="261">
        <v>353039</v>
      </c>
      <c r="B53" s="262"/>
      <c r="C53" s="263"/>
      <c r="D53" s="264" t="s">
        <v>1001</v>
      </c>
      <c r="E53" s="265"/>
      <c r="F53" s="265"/>
      <c r="G53" s="265"/>
      <c r="H53" s="265"/>
      <c r="I53" s="265"/>
      <c r="J53" s="265"/>
      <c r="K53" s="265"/>
      <c r="L53" s="265"/>
      <c r="M53" s="265"/>
      <c r="N53" s="289"/>
      <c r="O53" s="266">
        <v>430</v>
      </c>
      <c r="P53" s="267"/>
      <c r="Q53" s="267"/>
      <c r="R53" s="268"/>
      <c r="S53" s="267"/>
      <c r="T53" s="269"/>
      <c r="U53" s="547" t="s">
        <v>65</v>
      </c>
      <c r="V53" s="547"/>
      <c r="W53" s="547"/>
      <c r="X53" s="547"/>
      <c r="Y53" s="547"/>
      <c r="Z53" s="547"/>
      <c r="AA53" s="547"/>
      <c r="AB53" s="331">
        <f>O19+O33+O47+O64+O73+AI17+AI41+AI44+AI52</f>
        <v>33593</v>
      </c>
      <c r="AC53" s="379"/>
      <c r="AD53" s="379"/>
      <c r="AE53" s="379"/>
      <c r="AF53" s="379"/>
      <c r="AG53" s="379"/>
      <c r="AH53" s="380"/>
      <c r="AI53" s="334"/>
      <c r="AJ53" s="335"/>
      <c r="AK53" s="335"/>
      <c r="AL53" s="335"/>
      <c r="AM53" s="335"/>
      <c r="AN53" s="336"/>
      <c r="AO53" s="261">
        <v>354040</v>
      </c>
      <c r="AP53" s="262"/>
      <c r="AQ53" s="263"/>
      <c r="AR53" s="264" t="s">
        <v>1004</v>
      </c>
      <c r="AS53" s="265"/>
      <c r="AT53" s="265"/>
      <c r="AU53" s="265"/>
      <c r="AV53" s="265"/>
      <c r="AW53" s="265"/>
      <c r="AX53" s="265"/>
      <c r="AY53" s="265"/>
      <c r="AZ53" s="265"/>
      <c r="BA53" s="265"/>
      <c r="BB53" s="289"/>
      <c r="BC53" s="266">
        <v>190</v>
      </c>
      <c r="BD53" s="267"/>
      <c r="BE53" s="267"/>
      <c r="BF53" s="268"/>
      <c r="BG53" s="267"/>
      <c r="BH53" s="269"/>
      <c r="BI53" s="71"/>
      <c r="BJ53" s="71"/>
      <c r="BK53" s="71"/>
      <c r="BL53" s="71"/>
      <c r="BM53" s="71"/>
      <c r="BN53" s="71"/>
      <c r="BO53" s="71"/>
      <c r="BP53" s="71"/>
      <c r="BQ53" s="71"/>
      <c r="BR53" s="71"/>
      <c r="BS53" s="71"/>
      <c r="BT53" s="71"/>
      <c r="BU53" s="71"/>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row>
    <row r="54" spans="1:100" ht="12.75" customHeight="1" x14ac:dyDescent="0.2">
      <c r="A54" s="261">
        <v>353040</v>
      </c>
      <c r="B54" s="262"/>
      <c r="C54" s="263"/>
      <c r="D54" s="264" t="s">
        <v>1003</v>
      </c>
      <c r="E54" s="265"/>
      <c r="F54" s="265"/>
      <c r="G54" s="265"/>
      <c r="H54" s="265"/>
      <c r="I54" s="265"/>
      <c r="J54" s="265"/>
      <c r="K54" s="265"/>
      <c r="L54" s="265"/>
      <c r="M54" s="265"/>
      <c r="N54" s="289"/>
      <c r="O54" s="266">
        <v>220</v>
      </c>
      <c r="P54" s="267"/>
      <c r="Q54" s="267"/>
      <c r="R54" s="268"/>
      <c r="S54" s="267"/>
      <c r="T54" s="269"/>
      <c r="U54" s="547"/>
      <c r="V54" s="547"/>
      <c r="W54" s="547"/>
      <c r="X54" s="547"/>
      <c r="Y54" s="547"/>
      <c r="Z54" s="547"/>
      <c r="AA54" s="547"/>
      <c r="AB54" s="381"/>
      <c r="AC54" s="382"/>
      <c r="AD54" s="382"/>
      <c r="AE54" s="382"/>
      <c r="AF54" s="382"/>
      <c r="AG54" s="382"/>
      <c r="AH54" s="383"/>
      <c r="AI54" s="334"/>
      <c r="AJ54" s="335"/>
      <c r="AK54" s="335"/>
      <c r="AL54" s="335"/>
      <c r="AM54" s="335"/>
      <c r="AN54" s="336"/>
      <c r="AO54" s="261">
        <v>354041</v>
      </c>
      <c r="AP54" s="262"/>
      <c r="AQ54" s="263"/>
      <c r="AR54" s="264" t="s">
        <v>1006</v>
      </c>
      <c r="AS54" s="265"/>
      <c r="AT54" s="265"/>
      <c r="AU54" s="265"/>
      <c r="AV54" s="265"/>
      <c r="AW54" s="265"/>
      <c r="AX54" s="265"/>
      <c r="AY54" s="265"/>
      <c r="AZ54" s="265"/>
      <c r="BA54" s="265"/>
      <c r="BB54" s="289"/>
      <c r="BC54" s="266">
        <v>140</v>
      </c>
      <c r="BD54" s="267"/>
      <c r="BE54" s="267"/>
      <c r="BF54" s="268"/>
      <c r="BG54" s="267"/>
      <c r="BH54" s="269"/>
      <c r="BI54" s="71"/>
      <c r="BJ54" s="71"/>
      <c r="BK54" s="71"/>
      <c r="BL54" s="71"/>
      <c r="BM54" s="71"/>
      <c r="BN54" s="71"/>
      <c r="BO54" s="71"/>
      <c r="BP54" s="71"/>
      <c r="BQ54" s="71"/>
      <c r="BR54" s="71"/>
      <c r="BS54" s="71"/>
      <c r="BT54" s="71"/>
      <c r="BU54" s="71"/>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row>
    <row r="55" spans="1:100" ht="12.75" customHeight="1" thickBot="1" x14ac:dyDescent="0.25">
      <c r="A55" s="261">
        <v>353041</v>
      </c>
      <c r="B55" s="262"/>
      <c r="C55" s="263"/>
      <c r="D55" s="264" t="s">
        <v>1005</v>
      </c>
      <c r="E55" s="265"/>
      <c r="F55" s="265"/>
      <c r="G55" s="265"/>
      <c r="H55" s="265"/>
      <c r="I55" s="265"/>
      <c r="J55" s="265"/>
      <c r="K55" s="265"/>
      <c r="L55" s="265"/>
      <c r="M55" s="265"/>
      <c r="N55" s="289"/>
      <c r="O55" s="266">
        <v>470</v>
      </c>
      <c r="P55" s="267"/>
      <c r="Q55" s="267"/>
      <c r="R55" s="268"/>
      <c r="S55" s="267"/>
      <c r="T55" s="269"/>
      <c r="U55" s="548"/>
      <c r="V55" s="548"/>
      <c r="W55" s="548"/>
      <c r="X55" s="548"/>
      <c r="Y55" s="548"/>
      <c r="Z55" s="548"/>
      <c r="AA55" s="548"/>
      <c r="AB55" s="384"/>
      <c r="AC55" s="385"/>
      <c r="AD55" s="385"/>
      <c r="AE55" s="385"/>
      <c r="AF55" s="385"/>
      <c r="AG55" s="385"/>
      <c r="AH55" s="386"/>
      <c r="AI55" s="337"/>
      <c r="AJ55" s="338"/>
      <c r="AK55" s="338"/>
      <c r="AL55" s="338"/>
      <c r="AM55" s="338"/>
      <c r="AN55" s="339"/>
      <c r="AO55" s="261">
        <v>354042</v>
      </c>
      <c r="AP55" s="262"/>
      <c r="AQ55" s="263"/>
      <c r="AR55" s="264" t="s">
        <v>1008</v>
      </c>
      <c r="AS55" s="265"/>
      <c r="AT55" s="265"/>
      <c r="AU55" s="265"/>
      <c r="AV55" s="265"/>
      <c r="AW55" s="265"/>
      <c r="AX55" s="265"/>
      <c r="AY55" s="265"/>
      <c r="AZ55" s="265"/>
      <c r="BA55" s="265"/>
      <c r="BB55" s="289"/>
      <c r="BC55" s="266">
        <v>280</v>
      </c>
      <c r="BD55" s="267"/>
      <c r="BE55" s="267"/>
      <c r="BF55" s="268"/>
      <c r="BG55" s="267"/>
      <c r="BH55" s="269"/>
      <c r="BI55" s="71"/>
      <c r="BJ55" s="71"/>
      <c r="BK55" s="71"/>
      <c r="BL55" s="71"/>
      <c r="BM55" s="71"/>
      <c r="BN55" s="71"/>
      <c r="BO55" s="71"/>
      <c r="BP55" s="71"/>
      <c r="BQ55" s="71"/>
      <c r="BR55" s="71"/>
      <c r="BS55" s="71"/>
      <c r="BT55" s="71"/>
      <c r="BU55" s="7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row>
    <row r="56" spans="1:100" ht="12.75" customHeight="1" x14ac:dyDescent="0.2">
      <c r="A56" s="261">
        <v>353042</v>
      </c>
      <c r="B56" s="262"/>
      <c r="C56" s="263"/>
      <c r="D56" s="264" t="s">
        <v>1007</v>
      </c>
      <c r="E56" s="265"/>
      <c r="F56" s="265"/>
      <c r="G56" s="265"/>
      <c r="H56" s="265"/>
      <c r="I56" s="265"/>
      <c r="J56" s="265"/>
      <c r="K56" s="265"/>
      <c r="L56" s="265"/>
      <c r="M56" s="265"/>
      <c r="N56" s="289"/>
      <c r="O56" s="266">
        <v>600</v>
      </c>
      <c r="P56" s="267"/>
      <c r="Q56" s="267"/>
      <c r="R56" s="268"/>
      <c r="S56" s="267"/>
      <c r="T56" s="269"/>
      <c r="U56" s="71"/>
      <c r="V56" s="71"/>
      <c r="W56" s="71"/>
      <c r="X56" s="71"/>
      <c r="Y56" s="71"/>
      <c r="Z56" s="71"/>
      <c r="AA56" s="71"/>
      <c r="AB56" s="71"/>
      <c r="AC56" s="71"/>
      <c r="AD56" s="71"/>
      <c r="AE56" s="71"/>
      <c r="AF56" s="71"/>
      <c r="AG56" s="71"/>
      <c r="AH56" s="71"/>
      <c r="AI56" s="71"/>
      <c r="AJ56" s="71"/>
      <c r="AK56" s="71"/>
      <c r="AL56" s="71"/>
      <c r="AM56" s="71"/>
      <c r="AN56" s="71"/>
      <c r="AO56" s="261">
        <v>354043</v>
      </c>
      <c r="AP56" s="262"/>
      <c r="AQ56" s="263"/>
      <c r="AR56" s="264" t="s">
        <v>1010</v>
      </c>
      <c r="AS56" s="265"/>
      <c r="AT56" s="265"/>
      <c r="AU56" s="265"/>
      <c r="AV56" s="265"/>
      <c r="AW56" s="265"/>
      <c r="AX56" s="265"/>
      <c r="AY56" s="265"/>
      <c r="AZ56" s="265"/>
      <c r="BA56" s="265"/>
      <c r="BB56" s="289"/>
      <c r="BC56" s="266">
        <v>240</v>
      </c>
      <c r="BD56" s="267"/>
      <c r="BE56" s="267"/>
      <c r="BF56" s="268"/>
      <c r="BG56" s="267"/>
      <c r="BH56" s="269"/>
      <c r="BI56" s="71"/>
      <c r="BJ56" s="71"/>
      <c r="BK56" s="71"/>
      <c r="BL56" s="71"/>
      <c r="BM56" s="71"/>
      <c r="BN56" s="71"/>
      <c r="BO56" s="71"/>
      <c r="BP56" s="71"/>
      <c r="BQ56" s="71"/>
      <c r="BR56" s="71"/>
      <c r="BS56" s="71"/>
      <c r="BT56" s="7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row>
    <row r="57" spans="1:100" ht="12.75" customHeight="1" x14ac:dyDescent="0.2">
      <c r="A57" s="261">
        <v>353043</v>
      </c>
      <c r="B57" s="262"/>
      <c r="C57" s="263"/>
      <c r="D57" s="264" t="s">
        <v>1009</v>
      </c>
      <c r="E57" s="265"/>
      <c r="F57" s="265"/>
      <c r="G57" s="265"/>
      <c r="H57" s="265"/>
      <c r="I57" s="265"/>
      <c r="J57" s="265"/>
      <c r="K57" s="265"/>
      <c r="L57" s="265"/>
      <c r="M57" s="265"/>
      <c r="N57" s="289"/>
      <c r="O57" s="266">
        <v>65</v>
      </c>
      <c r="P57" s="267"/>
      <c r="Q57" s="267"/>
      <c r="R57" s="268"/>
      <c r="S57" s="267"/>
      <c r="T57" s="269"/>
      <c r="U57" s="71"/>
      <c r="V57" s="71"/>
      <c r="W57" s="71"/>
      <c r="X57" s="71"/>
      <c r="Y57" s="71"/>
      <c r="Z57" s="71"/>
      <c r="AA57" s="71"/>
      <c r="AB57" s="71"/>
      <c r="AC57" s="71"/>
      <c r="AD57" s="71"/>
      <c r="AE57" s="71"/>
      <c r="AF57" s="71"/>
      <c r="AG57" s="71"/>
      <c r="AH57" s="71"/>
      <c r="AI57" s="71"/>
      <c r="AJ57" s="71"/>
      <c r="AK57" s="71"/>
      <c r="AL57" s="71"/>
      <c r="AM57" s="71"/>
      <c r="AN57" s="71"/>
      <c r="AO57" s="261">
        <v>354044</v>
      </c>
      <c r="AP57" s="262"/>
      <c r="AQ57" s="263"/>
      <c r="AR57" s="264" t="s">
        <v>1012</v>
      </c>
      <c r="AS57" s="265"/>
      <c r="AT57" s="265"/>
      <c r="AU57" s="265"/>
      <c r="AV57" s="265"/>
      <c r="AW57" s="265"/>
      <c r="AX57" s="265"/>
      <c r="AY57" s="265"/>
      <c r="AZ57" s="265"/>
      <c r="BA57" s="265"/>
      <c r="BB57" s="289"/>
      <c r="BC57" s="266">
        <v>380</v>
      </c>
      <c r="BD57" s="267"/>
      <c r="BE57" s="267"/>
      <c r="BF57" s="268"/>
      <c r="BG57" s="267"/>
      <c r="BH57" s="269"/>
      <c r="BI57" s="71"/>
      <c r="BJ57" s="71"/>
      <c r="BK57" s="71"/>
      <c r="BL57" s="71"/>
      <c r="BM57" s="71"/>
      <c r="BN57" s="71"/>
      <c r="BO57" s="71"/>
      <c r="BP57" s="71"/>
      <c r="BQ57" s="71"/>
      <c r="BR57" s="71"/>
      <c r="BS57" s="71"/>
      <c r="BT57" s="71"/>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row>
    <row r="58" spans="1:100" ht="12.75" customHeight="1" x14ac:dyDescent="0.2">
      <c r="A58" s="261">
        <v>353044</v>
      </c>
      <c r="B58" s="262"/>
      <c r="C58" s="263"/>
      <c r="D58" s="264" t="s">
        <v>1011</v>
      </c>
      <c r="E58" s="265"/>
      <c r="F58" s="265"/>
      <c r="G58" s="265"/>
      <c r="H58" s="265"/>
      <c r="I58" s="265"/>
      <c r="J58" s="265"/>
      <c r="K58" s="265"/>
      <c r="L58" s="265"/>
      <c r="M58" s="265"/>
      <c r="N58" s="289"/>
      <c r="O58" s="266">
        <v>470</v>
      </c>
      <c r="P58" s="267"/>
      <c r="Q58" s="267"/>
      <c r="R58" s="268"/>
      <c r="S58" s="267"/>
      <c r="T58" s="269"/>
      <c r="U58" s="71"/>
      <c r="V58" s="71"/>
      <c r="W58" s="71"/>
      <c r="X58" s="71"/>
      <c r="Y58" s="71"/>
      <c r="Z58" s="71"/>
      <c r="AA58" s="71"/>
      <c r="AB58" s="71"/>
      <c r="AC58" s="71"/>
      <c r="AD58" s="71"/>
      <c r="AE58" s="71"/>
      <c r="AF58" s="71"/>
      <c r="AG58" s="71"/>
      <c r="AH58" s="71"/>
      <c r="AI58" s="71"/>
      <c r="AJ58" s="71"/>
      <c r="AK58" s="71"/>
      <c r="AL58" s="71"/>
      <c r="AM58" s="71"/>
      <c r="AN58" s="71"/>
      <c r="AO58" s="341" t="s">
        <v>1014</v>
      </c>
      <c r="AP58" s="342"/>
      <c r="AQ58" s="342"/>
      <c r="AR58" s="342"/>
      <c r="AS58" s="342"/>
      <c r="AT58" s="342"/>
      <c r="AU58" s="342"/>
      <c r="AV58" s="342"/>
      <c r="AW58" s="342"/>
      <c r="AX58" s="342"/>
      <c r="AY58" s="342"/>
      <c r="AZ58" s="342"/>
      <c r="BA58" s="342"/>
      <c r="BB58" s="343"/>
      <c r="BC58" s="344">
        <f>SUM(BC37:BC57)</f>
        <v>6725</v>
      </c>
      <c r="BD58" s="345"/>
      <c r="BE58" s="346"/>
      <c r="BF58" s="347" t="str">
        <f>IF(COUNTA(BF37:BF57)=0,"",SUMIF(BF37:BF57,"●",BC37:BC57)+SUM(BF37:BF57))</f>
        <v/>
      </c>
      <c r="BG58" s="345"/>
      <c r="BH58" s="346"/>
      <c r="CC58" s="71"/>
      <c r="CD58" s="71"/>
      <c r="CE58" s="71"/>
      <c r="CF58" s="71"/>
      <c r="CG58" s="71"/>
      <c r="CH58" s="71"/>
      <c r="CI58" s="71"/>
      <c r="CJ58" s="71"/>
      <c r="CK58" s="71"/>
      <c r="CL58" s="71"/>
      <c r="CM58" s="71"/>
      <c r="CN58" s="71"/>
      <c r="CO58" s="71"/>
      <c r="CP58" s="71"/>
      <c r="CQ58" s="71"/>
      <c r="CR58" s="71"/>
      <c r="CS58" s="71"/>
      <c r="CT58" s="71"/>
      <c r="CU58" s="71"/>
      <c r="CV58" s="71"/>
    </row>
    <row r="59" spans="1:100" ht="12.75" customHeight="1" x14ac:dyDescent="0.2">
      <c r="A59" s="261">
        <v>353045</v>
      </c>
      <c r="B59" s="262"/>
      <c r="C59" s="263"/>
      <c r="D59" s="264" t="s">
        <v>1013</v>
      </c>
      <c r="E59" s="265"/>
      <c r="F59" s="265"/>
      <c r="G59" s="265"/>
      <c r="H59" s="265"/>
      <c r="I59" s="265"/>
      <c r="J59" s="265"/>
      <c r="K59" s="265"/>
      <c r="L59" s="265"/>
      <c r="M59" s="265"/>
      <c r="N59" s="289"/>
      <c r="O59" s="266">
        <v>370</v>
      </c>
      <c r="P59" s="267"/>
      <c r="Q59" s="267"/>
      <c r="R59" s="268"/>
      <c r="S59" s="267"/>
      <c r="T59" s="269"/>
      <c r="U59" s="71"/>
      <c r="V59" s="71"/>
      <c r="W59" s="71"/>
      <c r="X59" s="71"/>
      <c r="Y59" s="71"/>
      <c r="Z59" s="71"/>
      <c r="AA59" s="71"/>
      <c r="AB59" s="71"/>
      <c r="AC59" s="71"/>
      <c r="AD59" s="71"/>
      <c r="AE59" s="71"/>
      <c r="AF59" s="71"/>
      <c r="AG59" s="71"/>
      <c r="AH59" s="71"/>
      <c r="AI59" s="71"/>
      <c r="AJ59" s="71"/>
      <c r="AK59" s="71"/>
      <c r="AL59" s="71"/>
      <c r="AM59" s="71"/>
      <c r="AN59" s="71"/>
      <c r="AO59" s="261">
        <v>354046</v>
      </c>
      <c r="AP59" s="262"/>
      <c r="AQ59" s="263"/>
      <c r="AR59" s="264" t="s">
        <v>1016</v>
      </c>
      <c r="AS59" s="265"/>
      <c r="AT59" s="265"/>
      <c r="AU59" s="265"/>
      <c r="AV59" s="265"/>
      <c r="AW59" s="265"/>
      <c r="AX59" s="265"/>
      <c r="AY59" s="265"/>
      <c r="AZ59" s="265"/>
      <c r="BA59" s="265"/>
      <c r="BB59" s="289"/>
      <c r="BC59" s="266">
        <v>470</v>
      </c>
      <c r="BD59" s="267"/>
      <c r="BE59" s="267"/>
      <c r="BF59" s="268"/>
      <c r="BG59" s="267"/>
      <c r="BH59" s="269"/>
      <c r="BI59" s="71"/>
      <c r="BJ59" s="71"/>
      <c r="BK59" s="71"/>
      <c r="BL59" s="320" t="s">
        <v>391</v>
      </c>
      <c r="BM59" s="320"/>
      <c r="BN59" s="320"/>
      <c r="BO59" s="320"/>
      <c r="BP59" s="320"/>
      <c r="BQ59" s="320"/>
      <c r="BR59" s="320"/>
      <c r="BS59" s="320"/>
      <c r="BT59" s="71"/>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row>
    <row r="60" spans="1:100" ht="12.75" customHeight="1" x14ac:dyDescent="0.2">
      <c r="A60" s="261">
        <v>353046</v>
      </c>
      <c r="B60" s="262"/>
      <c r="C60" s="263"/>
      <c r="D60" s="264" t="s">
        <v>1015</v>
      </c>
      <c r="E60" s="265"/>
      <c r="F60" s="265"/>
      <c r="G60" s="265"/>
      <c r="H60" s="265"/>
      <c r="I60" s="265"/>
      <c r="J60" s="265"/>
      <c r="K60" s="265"/>
      <c r="L60" s="265"/>
      <c r="M60" s="265"/>
      <c r="N60" s="289"/>
      <c r="O60" s="266">
        <v>500</v>
      </c>
      <c r="P60" s="267"/>
      <c r="Q60" s="267"/>
      <c r="R60" s="268"/>
      <c r="S60" s="267"/>
      <c r="T60" s="269"/>
      <c r="U60" s="71"/>
      <c r="V60" s="71"/>
      <c r="W60" s="71"/>
      <c r="X60" s="71"/>
      <c r="Y60" s="71"/>
      <c r="Z60" s="71"/>
      <c r="AA60" s="71"/>
      <c r="AB60" s="71"/>
      <c r="AC60" s="71"/>
      <c r="AD60" s="71"/>
      <c r="AE60" s="71"/>
      <c r="AF60" s="71"/>
      <c r="AG60" s="71"/>
      <c r="AH60" s="71"/>
      <c r="AI60" s="71"/>
      <c r="AJ60" s="71"/>
      <c r="AK60" s="71"/>
      <c r="AL60" s="71"/>
      <c r="AM60" s="71"/>
      <c r="AN60" s="71"/>
      <c r="AO60" s="261">
        <v>354092</v>
      </c>
      <c r="AP60" s="262"/>
      <c r="AQ60" s="263"/>
      <c r="AR60" s="264" t="s">
        <v>1018</v>
      </c>
      <c r="AS60" s="265"/>
      <c r="AT60" s="265"/>
      <c r="AU60" s="265"/>
      <c r="AV60" s="265"/>
      <c r="AW60" s="265"/>
      <c r="AX60" s="265"/>
      <c r="AY60" s="265"/>
      <c r="AZ60" s="265"/>
      <c r="BA60" s="265"/>
      <c r="BB60" s="289"/>
      <c r="BC60" s="266">
        <v>370</v>
      </c>
      <c r="BD60" s="267"/>
      <c r="BE60" s="267"/>
      <c r="BF60" s="268"/>
      <c r="BG60" s="267"/>
      <c r="BH60" s="269"/>
      <c r="BI60" s="71"/>
      <c r="BJ60" s="71"/>
      <c r="BK60" s="71"/>
      <c r="BL60" s="291" t="s">
        <v>394</v>
      </c>
      <c r="BM60" s="291"/>
      <c r="BN60" s="291"/>
      <c r="BO60" s="291"/>
      <c r="BP60" s="291" t="s">
        <v>852</v>
      </c>
      <c r="BQ60" s="291"/>
      <c r="BR60" s="291"/>
      <c r="BS60" s="291"/>
      <c r="BT60" s="71"/>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row>
    <row r="61" spans="1:100" ht="12.75" customHeight="1" x14ac:dyDescent="0.2">
      <c r="A61" s="261">
        <v>353047</v>
      </c>
      <c r="B61" s="262"/>
      <c r="C61" s="263"/>
      <c r="D61" s="264" t="s">
        <v>1017</v>
      </c>
      <c r="E61" s="265"/>
      <c r="F61" s="265"/>
      <c r="G61" s="265"/>
      <c r="H61" s="265"/>
      <c r="I61" s="265"/>
      <c r="J61" s="265"/>
      <c r="K61" s="265"/>
      <c r="L61" s="265"/>
      <c r="M61" s="265"/>
      <c r="N61" s="289"/>
      <c r="O61" s="266">
        <v>110</v>
      </c>
      <c r="P61" s="267"/>
      <c r="Q61" s="267"/>
      <c r="R61" s="268"/>
      <c r="S61" s="267"/>
      <c r="T61" s="269"/>
      <c r="U61" s="71"/>
      <c r="V61" s="71"/>
      <c r="W61" s="71"/>
      <c r="X61" s="71"/>
      <c r="Y61" s="71"/>
      <c r="Z61" s="71"/>
      <c r="AA61" s="71"/>
      <c r="AB61" s="71"/>
      <c r="AC61" s="71"/>
      <c r="AD61" s="71"/>
      <c r="AE61" s="71"/>
      <c r="AF61" s="71"/>
      <c r="AG61" s="71"/>
      <c r="AH61" s="71"/>
      <c r="AI61" s="71"/>
      <c r="AJ61" s="71"/>
      <c r="AK61" s="71"/>
      <c r="AL61" s="71"/>
      <c r="AM61" s="71"/>
      <c r="AN61" s="71"/>
      <c r="AO61" s="261">
        <v>354047</v>
      </c>
      <c r="AP61" s="262"/>
      <c r="AQ61" s="263"/>
      <c r="AR61" s="264" t="s">
        <v>1020</v>
      </c>
      <c r="AS61" s="265"/>
      <c r="AT61" s="265"/>
      <c r="AU61" s="265"/>
      <c r="AV61" s="265"/>
      <c r="AW61" s="265"/>
      <c r="AX61" s="265"/>
      <c r="AY61" s="265"/>
      <c r="AZ61" s="265"/>
      <c r="BA61" s="265"/>
      <c r="BB61" s="289"/>
      <c r="BC61" s="266">
        <v>403</v>
      </c>
      <c r="BD61" s="267"/>
      <c r="BE61" s="267"/>
      <c r="BF61" s="268"/>
      <c r="BG61" s="267"/>
      <c r="BH61" s="269"/>
      <c r="BI61" s="71"/>
      <c r="BJ61" s="71"/>
      <c r="BK61" s="71"/>
      <c r="BL61" s="291" t="s">
        <v>398</v>
      </c>
      <c r="BM61" s="291"/>
      <c r="BN61" s="291"/>
      <c r="BO61" s="291"/>
      <c r="BP61" s="291">
        <v>2.6</v>
      </c>
      <c r="BQ61" s="291"/>
      <c r="BR61" s="291"/>
      <c r="BS61" s="29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row>
    <row r="62" spans="1:100" ht="12.75" customHeight="1" x14ac:dyDescent="0.2">
      <c r="A62" s="261">
        <v>353102</v>
      </c>
      <c r="B62" s="262"/>
      <c r="C62" s="263"/>
      <c r="D62" s="264" t="s">
        <v>1146</v>
      </c>
      <c r="E62" s="265"/>
      <c r="F62" s="265"/>
      <c r="G62" s="265"/>
      <c r="H62" s="265"/>
      <c r="I62" s="265"/>
      <c r="J62" s="265"/>
      <c r="K62" s="265"/>
      <c r="L62" s="265"/>
      <c r="M62" s="265"/>
      <c r="N62" s="289"/>
      <c r="O62" s="266">
        <v>210</v>
      </c>
      <c r="P62" s="267"/>
      <c r="Q62" s="267"/>
      <c r="R62" s="268"/>
      <c r="S62" s="267"/>
      <c r="T62" s="269"/>
      <c r="U62" s="71"/>
      <c r="V62" s="71"/>
      <c r="W62" s="71"/>
      <c r="X62" s="71"/>
      <c r="Y62" s="71"/>
      <c r="Z62" s="71"/>
      <c r="AA62" s="71"/>
      <c r="AB62" s="71"/>
      <c r="AC62" s="71"/>
      <c r="AD62" s="71"/>
      <c r="AE62" s="71"/>
      <c r="AF62" s="71"/>
      <c r="AG62" s="71"/>
      <c r="AH62" s="71"/>
      <c r="AI62" s="71"/>
      <c r="AJ62" s="71"/>
      <c r="AK62" s="71"/>
      <c r="AL62" s="71"/>
      <c r="AM62" s="71"/>
      <c r="AN62" s="71"/>
      <c r="AO62" s="261">
        <v>354048</v>
      </c>
      <c r="AP62" s="262"/>
      <c r="AQ62" s="263"/>
      <c r="AR62" s="264" t="s">
        <v>1022</v>
      </c>
      <c r="AS62" s="265"/>
      <c r="AT62" s="265"/>
      <c r="AU62" s="265"/>
      <c r="AV62" s="265"/>
      <c r="AW62" s="265"/>
      <c r="AX62" s="265"/>
      <c r="AY62" s="265"/>
      <c r="AZ62" s="265"/>
      <c r="BA62" s="265"/>
      <c r="BB62" s="289"/>
      <c r="BC62" s="266">
        <v>410</v>
      </c>
      <c r="BD62" s="267"/>
      <c r="BE62" s="267"/>
      <c r="BF62" s="268"/>
      <c r="BG62" s="267"/>
      <c r="BH62" s="269"/>
      <c r="BI62" s="71"/>
      <c r="BJ62" s="71"/>
      <c r="BK62" s="71"/>
      <c r="BL62" s="291" t="s">
        <v>402</v>
      </c>
      <c r="BM62" s="291"/>
      <c r="BN62" s="291"/>
      <c r="BO62" s="291"/>
      <c r="BP62" s="291">
        <v>3</v>
      </c>
      <c r="BQ62" s="291"/>
      <c r="BR62" s="291"/>
      <c r="BS62" s="291"/>
      <c r="BT62" s="71"/>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row>
    <row r="63" spans="1:100" ht="12.75" customHeight="1" x14ac:dyDescent="0.2">
      <c r="A63" s="261">
        <v>353048</v>
      </c>
      <c r="B63" s="262"/>
      <c r="C63" s="263"/>
      <c r="D63" s="264" t="s">
        <v>1019</v>
      </c>
      <c r="E63" s="265"/>
      <c r="F63" s="265"/>
      <c r="G63" s="265"/>
      <c r="H63" s="265"/>
      <c r="I63" s="265"/>
      <c r="J63" s="265"/>
      <c r="K63" s="265"/>
      <c r="L63" s="265"/>
      <c r="M63" s="265"/>
      <c r="N63" s="289"/>
      <c r="O63" s="266">
        <v>596</v>
      </c>
      <c r="P63" s="267"/>
      <c r="Q63" s="267"/>
      <c r="R63" s="268"/>
      <c r="S63" s="267"/>
      <c r="T63" s="269"/>
      <c r="U63" s="71"/>
      <c r="V63" s="71"/>
      <c r="W63" s="71"/>
      <c r="X63" s="71"/>
      <c r="Y63" s="71"/>
      <c r="Z63" s="71"/>
      <c r="AA63" s="71"/>
      <c r="AB63" s="71"/>
      <c r="AC63" s="71"/>
      <c r="AD63" s="71"/>
      <c r="AE63" s="71"/>
      <c r="AF63" s="71"/>
      <c r="AG63" s="71"/>
      <c r="AH63" s="71"/>
      <c r="AI63" s="71"/>
      <c r="AJ63" s="71"/>
      <c r="AK63" s="71"/>
      <c r="AL63" s="71"/>
      <c r="AM63" s="71"/>
      <c r="AN63" s="71"/>
      <c r="AO63" s="261">
        <v>354049</v>
      </c>
      <c r="AP63" s="262"/>
      <c r="AQ63" s="263"/>
      <c r="AR63" s="264" t="s">
        <v>1024</v>
      </c>
      <c r="AS63" s="265"/>
      <c r="AT63" s="265"/>
      <c r="AU63" s="265"/>
      <c r="AV63" s="265"/>
      <c r="AW63" s="265"/>
      <c r="AX63" s="265"/>
      <c r="AY63" s="265"/>
      <c r="AZ63" s="265"/>
      <c r="BA63" s="265"/>
      <c r="BB63" s="289"/>
      <c r="BC63" s="266">
        <v>510</v>
      </c>
      <c r="BD63" s="267"/>
      <c r="BE63" s="267"/>
      <c r="BF63" s="268"/>
      <c r="BG63" s="267"/>
      <c r="BH63" s="269"/>
      <c r="BI63" s="71"/>
      <c r="BJ63" s="71"/>
      <c r="BK63" s="71"/>
      <c r="BL63" s="291" t="s">
        <v>404</v>
      </c>
      <c r="BM63" s="291"/>
      <c r="BN63" s="291"/>
      <c r="BO63" s="291"/>
      <c r="BP63" s="291">
        <v>4.2</v>
      </c>
      <c r="BQ63" s="291"/>
      <c r="BR63" s="291"/>
      <c r="BS63" s="291"/>
      <c r="BT63" s="71"/>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row>
    <row r="64" spans="1:100" ht="12.75" customHeight="1" x14ac:dyDescent="0.2">
      <c r="A64" s="341" t="s">
        <v>1021</v>
      </c>
      <c r="B64" s="342"/>
      <c r="C64" s="342"/>
      <c r="D64" s="342"/>
      <c r="E64" s="342"/>
      <c r="F64" s="342"/>
      <c r="G64" s="342"/>
      <c r="H64" s="342"/>
      <c r="I64" s="342"/>
      <c r="J64" s="342"/>
      <c r="K64" s="342"/>
      <c r="L64" s="342"/>
      <c r="M64" s="342"/>
      <c r="N64" s="343"/>
      <c r="O64" s="344">
        <f>SUM(O48:O63)</f>
        <v>6391</v>
      </c>
      <c r="P64" s="345"/>
      <c r="Q64" s="346"/>
      <c r="R64" s="347" t="str">
        <f>IF(COUNTA(R48:R63)=0,"",SUMIF(R48:R63,"●",O48:O63)+SUM(R48:R63))</f>
        <v/>
      </c>
      <c r="S64" s="345"/>
      <c r="T64" s="346"/>
      <c r="U64" s="71"/>
      <c r="V64" s="71"/>
      <c r="W64" s="71"/>
      <c r="X64" s="71"/>
      <c r="Y64" s="71"/>
      <c r="Z64" s="71"/>
      <c r="AA64" s="71"/>
      <c r="AB64" s="71"/>
      <c r="AC64" s="71"/>
      <c r="AD64" s="71"/>
      <c r="AE64" s="71"/>
      <c r="AF64" s="71"/>
      <c r="AG64" s="71"/>
      <c r="AH64" s="71"/>
      <c r="AI64" s="71"/>
      <c r="AJ64" s="71"/>
      <c r="AK64" s="71"/>
      <c r="AL64" s="71"/>
      <c r="AM64" s="71"/>
      <c r="AN64" s="71"/>
      <c r="AO64" s="261">
        <v>354050</v>
      </c>
      <c r="AP64" s="262"/>
      <c r="AQ64" s="263"/>
      <c r="AR64" s="264" t="s">
        <v>1026</v>
      </c>
      <c r="AS64" s="265"/>
      <c r="AT64" s="265"/>
      <c r="AU64" s="265"/>
      <c r="AV64" s="265"/>
      <c r="AW64" s="265"/>
      <c r="AX64" s="265"/>
      <c r="AY64" s="265"/>
      <c r="AZ64" s="265"/>
      <c r="BA64" s="265"/>
      <c r="BB64" s="289"/>
      <c r="BC64" s="266">
        <v>600</v>
      </c>
      <c r="BD64" s="267"/>
      <c r="BE64" s="267"/>
      <c r="BF64" s="268"/>
      <c r="BG64" s="267"/>
      <c r="BH64" s="269"/>
      <c r="BI64" s="71"/>
      <c r="BJ64" s="71"/>
      <c r="BK64" s="71"/>
      <c r="BL64" s="290" t="s">
        <v>406</v>
      </c>
      <c r="BM64" s="290"/>
      <c r="BN64" s="290"/>
      <c r="BO64" s="290"/>
      <c r="BP64" s="290"/>
      <c r="BQ64" s="290"/>
      <c r="BR64" s="290"/>
      <c r="BS64" s="290"/>
      <c r="BT64" s="71"/>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row>
    <row r="65" spans="1:100" ht="12.75" customHeight="1" x14ac:dyDescent="0.2">
      <c r="A65" s="261">
        <v>353049</v>
      </c>
      <c r="B65" s="262"/>
      <c r="C65" s="263"/>
      <c r="D65" s="264" t="s">
        <v>1023</v>
      </c>
      <c r="E65" s="265"/>
      <c r="F65" s="265"/>
      <c r="G65" s="265"/>
      <c r="H65" s="265"/>
      <c r="I65" s="265"/>
      <c r="J65" s="265"/>
      <c r="K65" s="265"/>
      <c r="L65" s="265"/>
      <c r="M65" s="265"/>
      <c r="N65" s="289"/>
      <c r="O65" s="266">
        <v>250</v>
      </c>
      <c r="P65" s="267"/>
      <c r="Q65" s="267"/>
      <c r="R65" s="268"/>
      <c r="S65" s="267"/>
      <c r="T65" s="269"/>
      <c r="U65" s="71"/>
      <c r="V65" s="71"/>
      <c r="W65" s="71"/>
      <c r="X65" s="71"/>
      <c r="Y65" s="71"/>
      <c r="Z65" s="71"/>
      <c r="AA65" s="71"/>
      <c r="AB65" s="71"/>
      <c r="AC65" s="71"/>
      <c r="AD65" s="71"/>
      <c r="AE65" s="71"/>
      <c r="AF65" s="71"/>
      <c r="AG65" s="71"/>
      <c r="AH65" s="71"/>
      <c r="AI65" s="71"/>
      <c r="AJ65" s="71"/>
      <c r="AK65" s="71"/>
      <c r="AL65" s="71"/>
      <c r="AM65" s="71"/>
      <c r="AN65" s="71"/>
      <c r="AO65" s="261">
        <v>354051</v>
      </c>
      <c r="AP65" s="262"/>
      <c r="AQ65" s="263"/>
      <c r="AR65" s="264" t="s">
        <v>1028</v>
      </c>
      <c r="AS65" s="265"/>
      <c r="AT65" s="265"/>
      <c r="AU65" s="265"/>
      <c r="AV65" s="265"/>
      <c r="AW65" s="265"/>
      <c r="AX65" s="265"/>
      <c r="AY65" s="265"/>
      <c r="AZ65" s="265"/>
      <c r="BA65" s="265"/>
      <c r="BB65" s="289"/>
      <c r="BC65" s="266">
        <v>600</v>
      </c>
      <c r="BD65" s="267"/>
      <c r="BE65" s="267"/>
      <c r="BF65" s="268"/>
      <c r="BG65" s="267"/>
      <c r="BH65" s="269"/>
      <c r="BI65" s="71"/>
      <c r="BJ65" s="71"/>
      <c r="BK65" s="71"/>
      <c r="BL65" s="71"/>
      <c r="BM65" s="71"/>
      <c r="BN65" s="71"/>
      <c r="BO65" s="71"/>
      <c r="BP65" s="71"/>
      <c r="BQ65" s="71"/>
      <c r="BR65" s="71"/>
      <c r="BS65" s="71"/>
      <c r="BT65" s="7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row>
    <row r="66" spans="1:100" ht="12.75" customHeight="1" x14ac:dyDescent="0.2">
      <c r="A66" s="261">
        <v>353050</v>
      </c>
      <c r="B66" s="262"/>
      <c r="C66" s="263"/>
      <c r="D66" s="264" t="s">
        <v>1025</v>
      </c>
      <c r="E66" s="265"/>
      <c r="F66" s="265"/>
      <c r="G66" s="265"/>
      <c r="H66" s="265"/>
      <c r="I66" s="265"/>
      <c r="J66" s="265"/>
      <c r="K66" s="265"/>
      <c r="L66" s="265"/>
      <c r="M66" s="265"/>
      <c r="N66" s="289"/>
      <c r="O66" s="266">
        <v>300</v>
      </c>
      <c r="P66" s="267"/>
      <c r="Q66" s="267"/>
      <c r="R66" s="268"/>
      <c r="S66" s="267"/>
      <c r="T66" s="269"/>
      <c r="U66" s="71"/>
      <c r="V66" s="71"/>
      <c r="W66" s="71"/>
      <c r="X66" s="71"/>
      <c r="Y66" s="71"/>
      <c r="Z66" s="71"/>
      <c r="AA66" s="71"/>
      <c r="AB66" s="71"/>
      <c r="AC66" s="71"/>
      <c r="AD66" s="71"/>
      <c r="AE66" s="71"/>
      <c r="AF66" s="71"/>
      <c r="AG66" s="71"/>
      <c r="AH66" s="71"/>
      <c r="AI66" s="71"/>
      <c r="AJ66" s="71"/>
      <c r="AK66" s="71"/>
      <c r="AL66" s="71"/>
      <c r="AM66" s="71"/>
      <c r="AN66" s="71"/>
      <c r="AO66" s="261">
        <v>354052</v>
      </c>
      <c r="AP66" s="262"/>
      <c r="AQ66" s="263"/>
      <c r="AR66" s="264" t="s">
        <v>1030</v>
      </c>
      <c r="AS66" s="265"/>
      <c r="AT66" s="265"/>
      <c r="AU66" s="265"/>
      <c r="AV66" s="265"/>
      <c r="AW66" s="265"/>
      <c r="AX66" s="265"/>
      <c r="AY66" s="265"/>
      <c r="AZ66" s="265"/>
      <c r="BA66" s="265"/>
      <c r="BB66" s="289"/>
      <c r="BC66" s="266">
        <v>310</v>
      </c>
      <c r="BD66" s="267"/>
      <c r="BE66" s="267"/>
      <c r="BF66" s="268"/>
      <c r="BG66" s="267"/>
      <c r="BH66" s="269"/>
      <c r="BI66" s="71"/>
      <c r="BJ66" s="71"/>
      <c r="BK66" s="71"/>
      <c r="BL66" s="71"/>
      <c r="BM66" s="71"/>
      <c r="BN66" s="71"/>
      <c r="BO66" s="71"/>
      <c r="BP66" s="71"/>
      <c r="BQ66" s="71"/>
      <c r="BR66" s="71"/>
      <c r="BS66" s="71"/>
      <c r="BT66" s="7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row>
    <row r="67" spans="1:100" ht="12.75" customHeight="1" thickBot="1" x14ac:dyDescent="0.25">
      <c r="A67" s="261">
        <v>353051</v>
      </c>
      <c r="B67" s="262"/>
      <c r="C67" s="263"/>
      <c r="D67" s="264" t="s">
        <v>1027</v>
      </c>
      <c r="E67" s="265"/>
      <c r="F67" s="265"/>
      <c r="G67" s="265"/>
      <c r="H67" s="265"/>
      <c r="I67" s="265"/>
      <c r="J67" s="265"/>
      <c r="K67" s="265"/>
      <c r="L67" s="265"/>
      <c r="M67" s="265"/>
      <c r="N67" s="289"/>
      <c r="O67" s="266">
        <v>200</v>
      </c>
      <c r="P67" s="267"/>
      <c r="Q67" s="267"/>
      <c r="R67" s="268"/>
      <c r="S67" s="267"/>
      <c r="T67" s="269"/>
      <c r="U67" s="71"/>
      <c r="V67" s="71"/>
      <c r="W67" s="71"/>
      <c r="X67" s="71"/>
      <c r="Y67" s="71"/>
      <c r="Z67" s="71"/>
      <c r="AA67" s="71"/>
      <c r="AB67" s="71"/>
      <c r="AC67" s="71"/>
      <c r="AD67" s="71"/>
      <c r="AE67" s="71"/>
      <c r="AF67" s="71"/>
      <c r="AG67" s="71"/>
      <c r="AH67" s="71"/>
      <c r="AI67" s="71"/>
      <c r="AJ67" s="71"/>
      <c r="AK67" s="71"/>
      <c r="AL67" s="71"/>
      <c r="AM67" s="71"/>
      <c r="AN67" s="71"/>
      <c r="AO67" s="261">
        <v>354053</v>
      </c>
      <c r="AP67" s="262"/>
      <c r="AQ67" s="263"/>
      <c r="AR67" s="264" t="s">
        <v>1032</v>
      </c>
      <c r="AS67" s="265"/>
      <c r="AT67" s="265"/>
      <c r="AU67" s="265"/>
      <c r="AV67" s="265"/>
      <c r="AW67" s="265"/>
      <c r="AX67" s="265"/>
      <c r="AY67" s="265"/>
      <c r="AZ67" s="265"/>
      <c r="BA67" s="265"/>
      <c r="BB67" s="289"/>
      <c r="BC67" s="266">
        <v>370</v>
      </c>
      <c r="BD67" s="267"/>
      <c r="BE67" s="267"/>
      <c r="BF67" s="268"/>
      <c r="BG67" s="267"/>
      <c r="BH67" s="269"/>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row>
    <row r="68" spans="1:100" ht="12.75" customHeight="1" x14ac:dyDescent="0.2">
      <c r="A68" s="261">
        <v>353052</v>
      </c>
      <c r="B68" s="262"/>
      <c r="C68" s="263"/>
      <c r="D68" s="264" t="s">
        <v>1029</v>
      </c>
      <c r="E68" s="265"/>
      <c r="F68" s="265"/>
      <c r="G68" s="265"/>
      <c r="H68" s="265"/>
      <c r="I68" s="265"/>
      <c r="J68" s="265"/>
      <c r="K68" s="265"/>
      <c r="L68" s="265"/>
      <c r="M68" s="265"/>
      <c r="N68" s="289"/>
      <c r="O68" s="266">
        <v>590</v>
      </c>
      <c r="P68" s="267"/>
      <c r="Q68" s="267"/>
      <c r="R68" s="268"/>
      <c r="S68" s="267"/>
      <c r="T68" s="269"/>
      <c r="U68" s="71"/>
      <c r="V68" s="71"/>
      <c r="W68" s="71"/>
      <c r="X68" s="71"/>
      <c r="Y68" s="71"/>
      <c r="Z68" s="71"/>
      <c r="AA68" s="71"/>
      <c r="AB68" s="71"/>
      <c r="AC68" s="71"/>
      <c r="AD68" s="71"/>
      <c r="AE68" s="71"/>
      <c r="AF68" s="71"/>
      <c r="AG68" s="71"/>
      <c r="AH68" s="71"/>
      <c r="AI68" s="71"/>
      <c r="AJ68" s="71"/>
      <c r="AK68" s="71"/>
      <c r="AL68" s="71"/>
      <c r="AM68" s="71"/>
      <c r="AN68" s="71"/>
      <c r="AO68" s="261">
        <v>354054</v>
      </c>
      <c r="AP68" s="262"/>
      <c r="AQ68" s="263"/>
      <c r="AR68" s="264" t="s">
        <v>1034</v>
      </c>
      <c r="AS68" s="265"/>
      <c r="AT68" s="265"/>
      <c r="AU68" s="265"/>
      <c r="AV68" s="265"/>
      <c r="AW68" s="265"/>
      <c r="AX68" s="265"/>
      <c r="AY68" s="265"/>
      <c r="AZ68" s="265"/>
      <c r="BA68" s="265"/>
      <c r="BB68" s="289"/>
      <c r="BC68" s="266">
        <v>500</v>
      </c>
      <c r="BD68" s="267"/>
      <c r="BE68" s="267"/>
      <c r="BF68" s="268"/>
      <c r="BG68" s="267"/>
      <c r="BH68" s="269"/>
      <c r="BI68" s="71"/>
      <c r="BJ68" s="71"/>
      <c r="BK68" s="71"/>
      <c r="BL68" s="321" t="s">
        <v>61</v>
      </c>
      <c r="BM68" s="322"/>
      <c r="BN68" s="322"/>
      <c r="BO68" s="322"/>
      <c r="BP68" s="323"/>
      <c r="BQ68" s="322" t="s">
        <v>62</v>
      </c>
      <c r="BR68" s="322"/>
      <c r="BS68" s="322"/>
      <c r="BT68" s="322"/>
      <c r="BU68" s="322"/>
      <c r="BV68" s="323"/>
      <c r="BW68" s="322" t="s">
        <v>63</v>
      </c>
      <c r="BX68" s="322"/>
      <c r="BY68" s="324"/>
      <c r="BZ68" s="71"/>
      <c r="CA68" s="71"/>
      <c r="CB68" s="71"/>
      <c r="CC68" s="71"/>
      <c r="CD68" s="71"/>
      <c r="CE68" s="71"/>
      <c r="CF68" s="71"/>
      <c r="CG68" s="71"/>
      <c r="CH68" s="71"/>
      <c r="CI68" s="71"/>
      <c r="CJ68" s="71"/>
      <c r="CK68" s="71"/>
      <c r="CL68" s="71"/>
      <c r="CM68" s="71"/>
      <c r="CN68" s="71"/>
    </row>
    <row r="69" spans="1:100" ht="12.75" customHeight="1" thickBot="1" x14ac:dyDescent="0.25">
      <c r="A69" s="261">
        <v>353053</v>
      </c>
      <c r="B69" s="262"/>
      <c r="C69" s="263"/>
      <c r="D69" s="264" t="s">
        <v>1031</v>
      </c>
      <c r="E69" s="265"/>
      <c r="F69" s="265"/>
      <c r="G69" s="265"/>
      <c r="H69" s="265"/>
      <c r="I69" s="265"/>
      <c r="J69" s="265"/>
      <c r="K69" s="265"/>
      <c r="L69" s="265"/>
      <c r="M69" s="265"/>
      <c r="N69" s="289"/>
      <c r="O69" s="266">
        <v>700</v>
      </c>
      <c r="P69" s="267"/>
      <c r="Q69" s="267"/>
      <c r="R69" s="268"/>
      <c r="S69" s="267"/>
      <c r="T69" s="269"/>
      <c r="U69" s="71"/>
      <c r="V69" s="71"/>
      <c r="W69" s="71"/>
      <c r="X69" s="71"/>
      <c r="Y69" s="71"/>
      <c r="Z69" s="71"/>
      <c r="AA69" s="71"/>
      <c r="AB69" s="71"/>
      <c r="AC69" s="71"/>
      <c r="AD69" s="71"/>
      <c r="AE69" s="71"/>
      <c r="AF69" s="71"/>
      <c r="AG69" s="71"/>
      <c r="AH69" s="71"/>
      <c r="AI69" s="71"/>
      <c r="AJ69" s="71"/>
      <c r="AK69" s="71"/>
      <c r="AL69" s="71"/>
      <c r="AM69" s="71"/>
      <c r="AN69" s="71"/>
      <c r="AO69" s="261">
        <v>354055</v>
      </c>
      <c r="AP69" s="262"/>
      <c r="AQ69" s="263"/>
      <c r="AR69" s="264" t="s">
        <v>1036</v>
      </c>
      <c r="AS69" s="265"/>
      <c r="AT69" s="265"/>
      <c r="AU69" s="265"/>
      <c r="AV69" s="265"/>
      <c r="AW69" s="265"/>
      <c r="AX69" s="265"/>
      <c r="AY69" s="265"/>
      <c r="AZ69" s="265"/>
      <c r="BA69" s="265"/>
      <c r="BB69" s="289"/>
      <c r="BC69" s="266">
        <v>530</v>
      </c>
      <c r="BD69" s="267"/>
      <c r="BE69" s="267"/>
      <c r="BF69" s="268"/>
      <c r="BG69" s="267"/>
      <c r="BH69" s="269"/>
      <c r="BI69" s="71"/>
      <c r="BJ69" s="71"/>
      <c r="BK69" s="71"/>
      <c r="BL69" s="300" t="s">
        <v>828</v>
      </c>
      <c r="BM69" s="301"/>
      <c r="BN69" s="301"/>
      <c r="BO69" s="301"/>
      <c r="BP69" s="302"/>
      <c r="BQ69" s="578">
        <f>AB53+BP49</f>
        <v>69648</v>
      </c>
      <c r="BR69" s="578"/>
      <c r="BS69" s="578"/>
      <c r="BT69" s="578"/>
      <c r="BU69" s="579" t="s">
        <v>64</v>
      </c>
      <c r="BV69" s="580"/>
      <c r="BW69" s="531" t="s">
        <v>58</v>
      </c>
      <c r="BX69" s="531"/>
      <c r="BY69" s="532"/>
      <c r="BZ69" s="71"/>
      <c r="CA69" s="71"/>
      <c r="CB69" s="71"/>
      <c r="CC69" s="71"/>
      <c r="CD69" s="71"/>
      <c r="CE69" s="71"/>
      <c r="CF69" s="71"/>
      <c r="CG69" s="71"/>
      <c r="CH69" s="71"/>
      <c r="CI69" s="71"/>
      <c r="CJ69" s="71"/>
      <c r="CK69" s="71"/>
      <c r="CL69" s="71"/>
      <c r="CM69" s="71"/>
      <c r="CN69" s="71"/>
    </row>
    <row r="70" spans="1:100" ht="12.75" customHeight="1" thickBot="1" x14ac:dyDescent="0.25">
      <c r="A70" s="261">
        <v>353054</v>
      </c>
      <c r="B70" s="262"/>
      <c r="C70" s="263"/>
      <c r="D70" s="264" t="s">
        <v>1033</v>
      </c>
      <c r="E70" s="265"/>
      <c r="F70" s="265"/>
      <c r="G70" s="265"/>
      <c r="H70" s="265"/>
      <c r="I70" s="265"/>
      <c r="J70" s="265"/>
      <c r="K70" s="265"/>
      <c r="L70" s="265"/>
      <c r="M70" s="265"/>
      <c r="N70" s="289"/>
      <c r="O70" s="266">
        <v>400</v>
      </c>
      <c r="P70" s="267"/>
      <c r="Q70" s="267"/>
      <c r="R70" s="268"/>
      <c r="S70" s="267"/>
      <c r="T70" s="269"/>
      <c r="U70" s="71"/>
      <c r="V70" s="71"/>
      <c r="W70" s="71"/>
      <c r="X70" s="71"/>
      <c r="Y70" s="71"/>
      <c r="Z70" s="71"/>
      <c r="AA70" s="71"/>
      <c r="AB70" s="71"/>
      <c r="AC70" s="71"/>
      <c r="AD70" s="71"/>
      <c r="AE70" s="71"/>
      <c r="AF70" s="71"/>
      <c r="AG70" s="71"/>
      <c r="AH70" s="71"/>
      <c r="AI70" s="71"/>
      <c r="AJ70" s="71"/>
      <c r="AK70" s="71"/>
      <c r="AL70" s="71"/>
      <c r="AM70" s="71"/>
      <c r="AN70" s="71"/>
      <c r="AO70" s="261">
        <v>354056</v>
      </c>
      <c r="AP70" s="262"/>
      <c r="AQ70" s="263"/>
      <c r="AR70" s="264" t="s">
        <v>1038</v>
      </c>
      <c r="AS70" s="265"/>
      <c r="AT70" s="265"/>
      <c r="AU70" s="265"/>
      <c r="AV70" s="265"/>
      <c r="AW70" s="265"/>
      <c r="AX70" s="265"/>
      <c r="AY70" s="265"/>
      <c r="AZ70" s="265"/>
      <c r="BA70" s="265"/>
      <c r="BB70" s="289"/>
      <c r="BC70" s="266">
        <v>400</v>
      </c>
      <c r="BD70" s="267"/>
      <c r="BE70" s="267"/>
      <c r="BF70" s="268"/>
      <c r="BG70" s="267"/>
      <c r="BH70" s="269"/>
      <c r="BI70" s="71"/>
      <c r="BJ70" s="71"/>
      <c r="BK70" s="71"/>
      <c r="BL70" s="296" t="s">
        <v>65</v>
      </c>
      <c r="BM70" s="297"/>
      <c r="BN70" s="297"/>
      <c r="BO70" s="297"/>
      <c r="BP70" s="298"/>
      <c r="BQ70" s="577">
        <f>BQ69</f>
        <v>69648</v>
      </c>
      <c r="BR70" s="577"/>
      <c r="BS70" s="577"/>
      <c r="BT70" s="577"/>
      <c r="BU70" s="293" t="s">
        <v>64</v>
      </c>
      <c r="BV70" s="293"/>
      <c r="BW70" s="293"/>
      <c r="BX70" s="293"/>
      <c r="BY70" s="294"/>
      <c r="BZ70" s="71"/>
      <c r="CA70" s="71"/>
      <c r="CB70" s="71"/>
      <c r="CC70" s="71"/>
      <c r="CD70" s="71"/>
      <c r="CE70" s="71"/>
      <c r="CF70" s="71"/>
      <c r="CG70" s="71"/>
      <c r="CH70" s="71"/>
      <c r="CI70" s="71"/>
      <c r="CJ70" s="71"/>
      <c r="CK70" s="71"/>
      <c r="CL70" s="71"/>
      <c r="CM70" s="71"/>
      <c r="CN70" s="71"/>
    </row>
    <row r="71" spans="1:100" ht="12.75" customHeight="1" x14ac:dyDescent="0.2">
      <c r="A71" s="261">
        <v>353055</v>
      </c>
      <c r="B71" s="262"/>
      <c r="C71" s="263"/>
      <c r="D71" s="264" t="s">
        <v>1035</v>
      </c>
      <c r="E71" s="265"/>
      <c r="F71" s="265"/>
      <c r="G71" s="265"/>
      <c r="H71" s="265"/>
      <c r="I71" s="265"/>
      <c r="J71" s="265"/>
      <c r="K71" s="265"/>
      <c r="L71" s="265"/>
      <c r="M71" s="265"/>
      <c r="N71" s="289"/>
      <c r="O71" s="266">
        <v>300</v>
      </c>
      <c r="P71" s="267"/>
      <c r="Q71" s="267"/>
      <c r="R71" s="268"/>
      <c r="S71" s="267"/>
      <c r="T71" s="269"/>
      <c r="U71" s="71"/>
      <c r="V71" s="71"/>
      <c r="W71" s="71"/>
      <c r="X71" s="71"/>
      <c r="Y71" s="71"/>
      <c r="Z71" s="71"/>
      <c r="AA71" s="71"/>
      <c r="AB71" s="71"/>
      <c r="AC71" s="71"/>
      <c r="AD71" s="71"/>
      <c r="AE71" s="71"/>
      <c r="AF71" s="71"/>
      <c r="AG71" s="71"/>
      <c r="AH71" s="71"/>
      <c r="AI71" s="71"/>
      <c r="AJ71" s="71"/>
      <c r="AK71" s="71"/>
      <c r="AL71" s="71"/>
      <c r="AM71" s="71"/>
      <c r="AN71" s="71"/>
      <c r="AO71" s="261">
        <v>354057</v>
      </c>
      <c r="AP71" s="262"/>
      <c r="AQ71" s="263"/>
      <c r="AR71" s="264" t="s">
        <v>1040</v>
      </c>
      <c r="AS71" s="265"/>
      <c r="AT71" s="265"/>
      <c r="AU71" s="265"/>
      <c r="AV71" s="265"/>
      <c r="AW71" s="265"/>
      <c r="AX71" s="265"/>
      <c r="AY71" s="265"/>
      <c r="AZ71" s="265"/>
      <c r="BA71" s="265"/>
      <c r="BB71" s="289"/>
      <c r="BC71" s="266">
        <v>440</v>
      </c>
      <c r="BD71" s="267"/>
      <c r="BE71" s="267"/>
      <c r="BF71" s="268"/>
      <c r="BG71" s="267"/>
      <c r="BH71" s="269"/>
      <c r="BI71" s="71"/>
      <c r="BJ71" s="71"/>
      <c r="BK71" s="71"/>
      <c r="BL71" s="575" t="s">
        <v>66</v>
      </c>
      <c r="BM71" s="575"/>
      <c r="BN71" s="575"/>
      <c r="BO71" s="575"/>
      <c r="BP71" s="575"/>
      <c r="BQ71" s="575"/>
      <c r="BR71" s="575"/>
      <c r="BS71" s="575"/>
      <c r="BT71" s="575"/>
      <c r="BU71" s="575"/>
      <c r="BV71" s="575"/>
      <c r="BW71" s="575"/>
      <c r="BX71" s="575"/>
      <c r="BY71" s="575"/>
      <c r="BZ71" s="71"/>
      <c r="CA71" s="71"/>
      <c r="CB71" s="71"/>
      <c r="CC71" s="71"/>
      <c r="CD71" s="71"/>
      <c r="CE71" s="71"/>
      <c r="CF71" s="71"/>
      <c r="CG71" s="71"/>
      <c r="CH71" s="71"/>
      <c r="CI71" s="71"/>
      <c r="CJ71" s="71"/>
      <c r="CK71" s="71"/>
      <c r="CL71" s="71"/>
      <c r="CM71" s="71"/>
      <c r="CN71" s="71"/>
    </row>
    <row r="72" spans="1:100" ht="12.75" customHeight="1" x14ac:dyDescent="0.2">
      <c r="A72" s="261">
        <v>353101</v>
      </c>
      <c r="B72" s="262"/>
      <c r="C72" s="263"/>
      <c r="D72" s="264" t="s">
        <v>1037</v>
      </c>
      <c r="E72" s="265"/>
      <c r="F72" s="265"/>
      <c r="G72" s="265"/>
      <c r="H72" s="265"/>
      <c r="I72" s="265"/>
      <c r="J72" s="265"/>
      <c r="K72" s="265"/>
      <c r="L72" s="265"/>
      <c r="M72" s="265"/>
      <c r="N72" s="289"/>
      <c r="O72" s="266">
        <v>340</v>
      </c>
      <c r="P72" s="267"/>
      <c r="Q72" s="267"/>
      <c r="R72" s="268"/>
      <c r="S72" s="267"/>
      <c r="T72" s="269"/>
      <c r="U72" s="71"/>
      <c r="V72" s="71"/>
      <c r="W72" s="71"/>
      <c r="X72" s="71"/>
      <c r="Y72" s="71"/>
      <c r="Z72" s="71"/>
      <c r="AA72" s="71"/>
      <c r="AB72" s="71"/>
      <c r="AC72" s="71"/>
      <c r="AD72" s="71"/>
      <c r="AE72" s="71"/>
      <c r="AF72" s="71"/>
      <c r="AG72" s="71"/>
      <c r="AH72" s="71"/>
      <c r="AI72" s="71"/>
      <c r="AJ72" s="71"/>
      <c r="AK72" s="71"/>
      <c r="AL72" s="71"/>
      <c r="AM72" s="71"/>
      <c r="AN72" s="71"/>
      <c r="AO72" s="261">
        <v>354058</v>
      </c>
      <c r="AP72" s="262"/>
      <c r="AQ72" s="263"/>
      <c r="AR72" s="264" t="s">
        <v>1041</v>
      </c>
      <c r="AS72" s="265"/>
      <c r="AT72" s="265"/>
      <c r="AU72" s="265"/>
      <c r="AV72" s="265"/>
      <c r="AW72" s="265"/>
      <c r="AX72" s="265"/>
      <c r="AY72" s="265"/>
      <c r="AZ72" s="265"/>
      <c r="BA72" s="265"/>
      <c r="BB72" s="289"/>
      <c r="BC72" s="266">
        <v>360</v>
      </c>
      <c r="BD72" s="267"/>
      <c r="BE72" s="267"/>
      <c r="BF72" s="268"/>
      <c r="BG72" s="267"/>
      <c r="BH72" s="269"/>
      <c r="BI72" s="71"/>
      <c r="BJ72" s="71"/>
      <c r="BK72" s="71"/>
      <c r="BL72" s="576"/>
      <c r="BM72" s="576"/>
      <c r="BN72" s="576"/>
      <c r="BO72" s="576"/>
      <c r="BP72" s="576"/>
      <c r="BQ72" s="576"/>
      <c r="BR72" s="576"/>
      <c r="BS72" s="576"/>
      <c r="BT72" s="576"/>
      <c r="BU72" s="576"/>
      <c r="BV72" s="576"/>
      <c r="BW72" s="576"/>
      <c r="BX72" s="576"/>
      <c r="BY72" s="576"/>
      <c r="BZ72" s="71"/>
      <c r="CA72" s="71"/>
      <c r="CB72" s="71"/>
      <c r="CC72" s="71"/>
      <c r="CD72" s="71"/>
      <c r="CE72" s="71"/>
      <c r="CF72" s="71"/>
      <c r="CG72" s="71"/>
      <c r="CH72" s="71"/>
      <c r="CI72" s="71"/>
      <c r="CJ72" s="71"/>
      <c r="CK72" s="71"/>
      <c r="CL72" s="71"/>
      <c r="CM72" s="71"/>
      <c r="CN72" s="71"/>
    </row>
    <row r="73" spans="1:100" ht="12.75" customHeight="1" thickBot="1" x14ac:dyDescent="0.25">
      <c r="A73" s="341" t="s">
        <v>1039</v>
      </c>
      <c r="B73" s="342"/>
      <c r="C73" s="342"/>
      <c r="D73" s="342"/>
      <c r="E73" s="342"/>
      <c r="F73" s="342"/>
      <c r="G73" s="342"/>
      <c r="H73" s="342"/>
      <c r="I73" s="342"/>
      <c r="J73" s="342"/>
      <c r="K73" s="342"/>
      <c r="L73" s="342"/>
      <c r="M73" s="342"/>
      <c r="N73" s="343"/>
      <c r="O73" s="344">
        <f>SUM(O65:O72)</f>
        <v>3080</v>
      </c>
      <c r="P73" s="345"/>
      <c r="Q73" s="346"/>
      <c r="R73" s="347" t="str">
        <f>IF(COUNTA(R65:R72)=0,"",SUMIF(R65:R72,"●",O65:O72)+SUM(R65:R72))</f>
        <v/>
      </c>
      <c r="S73" s="345"/>
      <c r="T73" s="346"/>
      <c r="U73" s="71"/>
      <c r="V73" s="71"/>
      <c r="W73" s="71"/>
      <c r="X73" s="71"/>
      <c r="Y73" s="71"/>
      <c r="Z73" s="71"/>
      <c r="AA73" s="71"/>
      <c r="AB73" s="71"/>
      <c r="AC73" s="71"/>
      <c r="AD73" s="71"/>
      <c r="AE73" s="71"/>
      <c r="AF73" s="71"/>
      <c r="AG73" s="71"/>
      <c r="AH73" s="71"/>
      <c r="AI73" s="71"/>
      <c r="AJ73" s="71"/>
      <c r="AK73" s="71"/>
      <c r="AL73" s="71"/>
      <c r="AM73" s="71"/>
      <c r="AN73" s="71"/>
      <c r="AO73" s="261">
        <v>354059</v>
      </c>
      <c r="AP73" s="262"/>
      <c r="AQ73" s="263"/>
      <c r="AR73" s="264" t="s">
        <v>1042</v>
      </c>
      <c r="AS73" s="265"/>
      <c r="AT73" s="265"/>
      <c r="AU73" s="265"/>
      <c r="AV73" s="265"/>
      <c r="AW73" s="265"/>
      <c r="AX73" s="265"/>
      <c r="AY73" s="265"/>
      <c r="AZ73" s="265"/>
      <c r="BA73" s="265"/>
      <c r="BB73" s="289"/>
      <c r="BC73" s="266">
        <v>310</v>
      </c>
      <c r="BD73" s="267"/>
      <c r="BE73" s="267"/>
      <c r="BF73" s="268"/>
      <c r="BG73" s="267"/>
      <c r="BH73" s="269"/>
      <c r="BI73" s="71"/>
      <c r="BJ73" s="71"/>
      <c r="BK73" s="71"/>
      <c r="BL73" s="71"/>
      <c r="BM73" s="71"/>
      <c r="BN73" s="71"/>
      <c r="BO73" s="71"/>
      <c r="BP73" s="71"/>
      <c r="BQ73" s="71"/>
      <c r="BR73" s="71"/>
      <c r="BS73" s="71"/>
      <c r="BT73" s="71"/>
      <c r="BU73" s="71"/>
      <c r="BV73" s="71"/>
      <c r="BW73" s="71"/>
      <c r="BX73" s="71"/>
      <c r="BY73" s="71"/>
      <c r="BZ73" s="71"/>
      <c r="CA73" s="71"/>
      <c r="CB73" s="71"/>
      <c r="CC73" s="71"/>
      <c r="CD73" s="71"/>
      <c r="CE73" s="71"/>
      <c r="CF73" s="71"/>
      <c r="CG73" s="71"/>
      <c r="CH73" s="71"/>
      <c r="CI73" s="71"/>
      <c r="CJ73" s="71"/>
      <c r="CK73" s="71"/>
      <c r="CL73" s="71"/>
      <c r="CM73" s="71"/>
      <c r="CN73" s="71"/>
    </row>
    <row r="74" spans="1:100" ht="12.75" customHeight="1" thickTop="1" thickBot="1" x14ac:dyDescent="0.25">
      <c r="A74" s="60"/>
      <c r="B74" s="60"/>
      <c r="C74" s="60"/>
      <c r="D74" s="60"/>
      <c r="E74" s="60"/>
      <c r="F74" s="60"/>
      <c r="G74" s="60"/>
      <c r="H74" s="60"/>
      <c r="I74" s="60"/>
      <c r="J74" s="60"/>
      <c r="K74" s="60"/>
      <c r="L74" s="60"/>
      <c r="M74" s="60"/>
      <c r="N74" s="60"/>
      <c r="O74" s="60"/>
      <c r="P74" s="60"/>
      <c r="Q74" s="60"/>
      <c r="R74" s="73"/>
      <c r="S74" s="73"/>
      <c r="T74" s="73"/>
      <c r="U74" s="71"/>
      <c r="V74" s="71"/>
      <c r="W74" s="71"/>
      <c r="X74" s="71"/>
      <c r="Y74" s="71"/>
      <c r="Z74" s="71"/>
      <c r="AA74" s="71"/>
      <c r="AB74" s="71"/>
      <c r="AC74" s="71"/>
      <c r="AD74" s="71"/>
      <c r="AE74" s="71"/>
      <c r="AF74" s="71"/>
      <c r="AG74" s="71"/>
      <c r="AH74" s="71"/>
      <c r="AI74" s="71"/>
      <c r="AJ74" s="71"/>
      <c r="AK74" s="71"/>
      <c r="AL74" s="71"/>
      <c r="AM74" s="71"/>
      <c r="AN74" s="71"/>
      <c r="AO74" s="341" t="s">
        <v>1043</v>
      </c>
      <c r="AP74" s="342"/>
      <c r="AQ74" s="342"/>
      <c r="AR74" s="342"/>
      <c r="AS74" s="342"/>
      <c r="AT74" s="342"/>
      <c r="AU74" s="342"/>
      <c r="AV74" s="342"/>
      <c r="AW74" s="342"/>
      <c r="AX74" s="342"/>
      <c r="AY74" s="342"/>
      <c r="AZ74" s="342"/>
      <c r="BA74" s="342"/>
      <c r="BB74" s="343"/>
      <c r="BC74" s="344">
        <f>SUM(BC59:BC73)</f>
        <v>6583</v>
      </c>
      <c r="BD74" s="345"/>
      <c r="BE74" s="346"/>
      <c r="BF74" s="347" t="str">
        <f>IF(COUNTA(BF59:BF73)=0,"",SUMIF(BF59:BF73,"●",BC59:BC73)+SUM(BF59:BF73))</f>
        <v/>
      </c>
      <c r="BG74" s="345"/>
      <c r="BH74" s="346"/>
      <c r="BI74" s="71"/>
      <c r="BJ74" s="71"/>
      <c r="BK74" s="71"/>
      <c r="BL74" s="71"/>
      <c r="BM74" s="71"/>
      <c r="BN74" s="71"/>
      <c r="BO74" s="71"/>
      <c r="BP74" s="71"/>
      <c r="BQ74" s="71"/>
      <c r="BR74" s="71"/>
      <c r="BS74" s="71"/>
      <c r="BT74" s="71"/>
      <c r="BU74" s="71"/>
      <c r="BV74" s="71"/>
      <c r="BW74" s="71"/>
      <c r="BX74" s="71"/>
      <c r="BY74" s="71"/>
      <c r="BZ74" s="71"/>
      <c r="CA74" s="71"/>
      <c r="CB74" s="281" t="s">
        <v>409</v>
      </c>
      <c r="CC74" s="282"/>
      <c r="CD74" s="282"/>
      <c r="CE74" s="282"/>
      <c r="CF74" s="282"/>
      <c r="CG74" s="282"/>
      <c r="CH74" s="282"/>
      <c r="CI74" s="282"/>
      <c r="CJ74" s="282"/>
      <c r="CK74" s="282"/>
      <c r="CL74" s="282"/>
      <c r="CM74" s="282"/>
      <c r="CN74" s="282"/>
      <c r="CO74" s="282"/>
      <c r="CP74" s="282"/>
      <c r="CQ74" s="282"/>
      <c r="CR74" s="282"/>
      <c r="CS74" s="282"/>
      <c r="CT74" s="282"/>
      <c r="CU74" s="282"/>
      <c r="CV74" s="283"/>
    </row>
    <row r="75" spans="1:100" ht="12.75" customHeight="1" thickTop="1" thickBot="1" x14ac:dyDescent="0.25">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60"/>
      <c r="AP75" s="60"/>
      <c r="AQ75" s="60"/>
      <c r="AR75" s="60"/>
      <c r="AS75" s="60"/>
      <c r="AT75" s="60"/>
      <c r="AU75" s="60"/>
      <c r="AV75" s="60"/>
      <c r="AW75" s="60"/>
      <c r="AX75" s="60"/>
      <c r="AY75" s="60"/>
      <c r="AZ75" s="60"/>
      <c r="BA75" s="60"/>
      <c r="BB75" s="60"/>
      <c r="BC75" s="60"/>
      <c r="BD75" s="60"/>
      <c r="BE75" s="60"/>
      <c r="BF75" s="73"/>
      <c r="BG75" s="73"/>
      <c r="BH75" s="73"/>
      <c r="BI75" s="71"/>
      <c r="BJ75" s="71"/>
      <c r="BK75" s="71"/>
      <c r="BL75" s="71"/>
      <c r="BM75" s="71"/>
      <c r="BN75" s="71"/>
      <c r="BO75" s="71"/>
      <c r="BP75" s="71"/>
      <c r="BQ75" s="71"/>
      <c r="BR75" s="71"/>
      <c r="BS75" s="71"/>
      <c r="BT75" s="71"/>
      <c r="BU75" s="71"/>
      <c r="BV75" s="71"/>
      <c r="BW75" s="71"/>
      <c r="BX75" s="71"/>
      <c r="BY75" s="71"/>
      <c r="BZ75" s="71"/>
      <c r="CA75" s="71"/>
      <c r="CB75" s="284"/>
      <c r="CC75" s="285"/>
      <c r="CD75" s="285"/>
      <c r="CE75" s="285"/>
      <c r="CF75" s="285"/>
      <c r="CG75" s="285"/>
      <c r="CH75" s="285"/>
      <c r="CI75" s="285"/>
      <c r="CJ75" s="285"/>
      <c r="CK75" s="285"/>
      <c r="CL75" s="285"/>
      <c r="CM75" s="285"/>
      <c r="CN75" s="285"/>
      <c r="CO75" s="285"/>
      <c r="CP75" s="285"/>
      <c r="CQ75" s="285"/>
      <c r="CR75" s="285"/>
      <c r="CS75" s="285"/>
      <c r="CT75" s="285"/>
      <c r="CU75" s="285"/>
      <c r="CV75" s="286"/>
    </row>
    <row r="76" spans="1:100" ht="12.75" customHeight="1" x14ac:dyDescent="0.2">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279" t="s">
        <v>413</v>
      </c>
      <c r="BL76" s="279"/>
      <c r="BM76" s="279"/>
      <c r="BN76" s="279"/>
      <c r="BO76" s="279"/>
      <c r="BP76" s="279"/>
      <c r="BQ76" s="279"/>
      <c r="BR76" s="279"/>
      <c r="BS76" s="279"/>
      <c r="BT76" s="279"/>
      <c r="BU76" s="279"/>
      <c r="BV76" s="279"/>
      <c r="BW76" s="279"/>
      <c r="BX76" s="279"/>
      <c r="BY76" s="279"/>
      <c r="BZ76" s="71"/>
      <c r="CA76" s="71"/>
      <c r="CB76" s="273" t="str">
        <f>IF(ヘッダ入力!$AG$35="デフォルト値",ヘッダ入力!$AY$35,VLOOKUP(ヘッダ入力!$AG$35,ヘッダ入力!$AY$35:$BB$43,1,FALSE))</f>
        <v>(株)ショッパー社町田支社</v>
      </c>
      <c r="CC76" s="274"/>
      <c r="CD76" s="274"/>
      <c r="CE76" s="274"/>
      <c r="CF76" s="274"/>
      <c r="CG76" s="274"/>
      <c r="CH76" s="274"/>
      <c r="CI76" s="274"/>
      <c r="CJ76" s="274"/>
      <c r="CK76" s="274"/>
      <c r="CL76" s="274"/>
      <c r="CM76" s="274"/>
      <c r="CN76" s="274"/>
      <c r="CO76" s="274"/>
      <c r="CP76" s="274"/>
      <c r="CQ76" s="274"/>
      <c r="CR76" s="274"/>
      <c r="CS76" s="274"/>
      <c r="CT76" s="274"/>
      <c r="CU76" s="274"/>
      <c r="CV76" s="275"/>
    </row>
    <row r="77" spans="1:100" ht="12.75" customHeight="1" x14ac:dyDescent="0.2">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279"/>
      <c r="BL77" s="279"/>
      <c r="BM77" s="279"/>
      <c r="BN77" s="279"/>
      <c r="BO77" s="279"/>
      <c r="BP77" s="279"/>
      <c r="BQ77" s="279"/>
      <c r="BR77" s="279"/>
      <c r="BS77" s="279"/>
      <c r="BT77" s="279"/>
      <c r="BU77" s="279"/>
      <c r="BV77" s="279"/>
      <c r="BW77" s="279"/>
      <c r="BX77" s="279"/>
      <c r="BY77" s="279"/>
      <c r="BZ77" s="71"/>
      <c r="CA77" s="71"/>
      <c r="CB77" s="276"/>
      <c r="CC77" s="277"/>
      <c r="CD77" s="277"/>
      <c r="CE77" s="277"/>
      <c r="CF77" s="277"/>
      <c r="CG77" s="277"/>
      <c r="CH77" s="277"/>
      <c r="CI77" s="277"/>
      <c r="CJ77" s="277"/>
      <c r="CK77" s="277"/>
      <c r="CL77" s="277"/>
      <c r="CM77" s="277"/>
      <c r="CN77" s="277"/>
      <c r="CO77" s="277"/>
      <c r="CP77" s="277"/>
      <c r="CQ77" s="277"/>
      <c r="CR77" s="277"/>
      <c r="CS77" s="277"/>
      <c r="CT77" s="277"/>
      <c r="CU77" s="277"/>
      <c r="CV77" s="278"/>
    </row>
    <row r="78" spans="1:100" ht="12.75" customHeight="1" x14ac:dyDescent="0.2">
      <c r="A78" s="71" t="s">
        <v>412</v>
      </c>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536" t="s">
        <v>853</v>
      </c>
      <c r="BL78" s="537"/>
      <c r="BM78" s="537"/>
      <c r="BN78" s="537"/>
      <c r="BO78" s="537"/>
      <c r="BP78" s="537"/>
      <c r="BQ78" s="537"/>
      <c r="BR78" s="537"/>
      <c r="BS78" s="537"/>
      <c r="BT78" s="537"/>
      <c r="BU78" s="537"/>
      <c r="BV78" s="537"/>
      <c r="BW78" s="537"/>
      <c r="BX78" s="537"/>
      <c r="BY78" s="538"/>
      <c r="BZ78" s="71"/>
      <c r="CA78" s="71"/>
      <c r="CB78" s="572" t="str">
        <f>IF(ヘッダ入力!$AG$35="デフォルト値",ヘッダ入力!$AZ$35,VLOOKUP(ヘッダ入力!$AG$35,ヘッダ入力!$AY$35:$BB$43,2,FALSE))</f>
        <v>tel.042-725-2251／fax.042-726-3776</v>
      </c>
      <c r="CC78" s="573"/>
      <c r="CD78" s="573"/>
      <c r="CE78" s="573"/>
      <c r="CF78" s="573"/>
      <c r="CG78" s="573"/>
      <c r="CH78" s="573"/>
      <c r="CI78" s="573"/>
      <c r="CJ78" s="573"/>
      <c r="CK78" s="573"/>
      <c r="CL78" s="573"/>
      <c r="CM78" s="573"/>
      <c r="CN78" s="573"/>
      <c r="CO78" s="573"/>
      <c r="CP78" s="573"/>
      <c r="CQ78" s="573"/>
      <c r="CR78" s="573"/>
      <c r="CS78" s="573"/>
      <c r="CT78" s="573"/>
      <c r="CU78" s="573"/>
      <c r="CV78" s="574"/>
    </row>
    <row r="79" spans="1:100" ht="12.75" customHeight="1" x14ac:dyDescent="0.2">
      <c r="A79" s="71" t="s">
        <v>414</v>
      </c>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243" t="s">
        <v>854</v>
      </c>
      <c r="BL79" s="244"/>
      <c r="BM79" s="244"/>
      <c r="BN79" s="244"/>
      <c r="BO79" s="244"/>
      <c r="BP79" s="244"/>
      <c r="BQ79" s="244"/>
      <c r="BR79" s="244"/>
      <c r="BS79" s="244"/>
      <c r="BT79" s="244"/>
      <c r="BU79" s="244"/>
      <c r="BV79" s="244"/>
      <c r="BW79" s="244"/>
      <c r="BX79" s="244"/>
      <c r="BY79" s="245"/>
      <c r="BZ79" s="71"/>
      <c r="CA79" s="71"/>
      <c r="CB79" s="572"/>
      <c r="CC79" s="573"/>
      <c r="CD79" s="573"/>
      <c r="CE79" s="573"/>
      <c r="CF79" s="573"/>
      <c r="CG79" s="573"/>
      <c r="CH79" s="573"/>
      <c r="CI79" s="573"/>
      <c r="CJ79" s="573"/>
      <c r="CK79" s="573"/>
      <c r="CL79" s="573"/>
      <c r="CM79" s="573"/>
      <c r="CN79" s="573"/>
      <c r="CO79" s="573"/>
      <c r="CP79" s="573"/>
      <c r="CQ79" s="573"/>
      <c r="CR79" s="573"/>
      <c r="CS79" s="573"/>
      <c r="CT79" s="573"/>
      <c r="CU79" s="573"/>
      <c r="CV79" s="574"/>
    </row>
    <row r="80" spans="1:100" ht="12.75" customHeight="1" x14ac:dyDescent="0.2">
      <c r="A80" s="71" t="s">
        <v>416</v>
      </c>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243"/>
      <c r="BL80" s="244"/>
      <c r="BM80" s="244"/>
      <c r="BN80" s="244"/>
      <c r="BO80" s="244"/>
      <c r="BP80" s="244"/>
      <c r="BQ80" s="244"/>
      <c r="BR80" s="244"/>
      <c r="BS80" s="244"/>
      <c r="BT80" s="244"/>
      <c r="BU80" s="244"/>
      <c r="BV80" s="244"/>
      <c r="BW80" s="244"/>
      <c r="BX80" s="244"/>
      <c r="BY80" s="245"/>
      <c r="BZ80" s="71"/>
      <c r="CA80" s="71"/>
      <c r="CB80" s="592" t="str">
        <f>IF(ヘッダ入力!$AG$35="デフォルト値",ヘッダ入力!$BA$35,VLOOKUP(ヘッダ入力!$AG$35,ヘッダ入力!$AY$35:$BB$43,3,FALSE))</f>
        <v>〒194-0013</v>
      </c>
      <c r="CC80" s="593"/>
      <c r="CD80" s="593"/>
      <c r="CE80" s="593"/>
      <c r="CF80" s="593"/>
      <c r="CG80" s="596" t="str">
        <f>IF(ヘッダ入力!$AG$35="デフォルト値",ヘッダ入力!$BB$35,VLOOKUP(ヘッダ入力!$AG$35,ヘッダ入力!$AY$35:$BB$43,4,FALSE))</f>
        <v>　　町田市原町田4-19-18
　　グリーンコート町田1階</v>
      </c>
      <c r="CH80" s="597"/>
      <c r="CI80" s="597"/>
      <c r="CJ80" s="597"/>
      <c r="CK80" s="597"/>
      <c r="CL80" s="597"/>
      <c r="CM80" s="597"/>
      <c r="CN80" s="597"/>
      <c r="CO80" s="597"/>
      <c r="CP80" s="597"/>
      <c r="CQ80" s="597"/>
      <c r="CR80" s="597"/>
      <c r="CS80" s="597"/>
      <c r="CT80" s="597"/>
      <c r="CU80" s="597"/>
      <c r="CV80" s="598"/>
    </row>
    <row r="81" spans="1:100" ht="12.75" customHeight="1" x14ac:dyDescent="0.2">
      <c r="A81" s="71" t="s">
        <v>419</v>
      </c>
      <c r="B81" s="71"/>
      <c r="C81" s="71"/>
      <c r="D81" s="71"/>
      <c r="E81" s="71"/>
      <c r="F81" s="71"/>
      <c r="G81" s="71"/>
      <c r="H81" s="71"/>
      <c r="I81" s="71"/>
      <c r="J81" s="71"/>
      <c r="K81" s="71"/>
      <c r="L81" s="71"/>
      <c r="M81" s="71"/>
      <c r="N81" s="71"/>
      <c r="O81" s="71"/>
      <c r="P81" s="71"/>
      <c r="Q81" s="71"/>
      <c r="R81" s="71"/>
      <c r="S81" s="71"/>
      <c r="T81" s="71"/>
      <c r="BI81" s="71"/>
      <c r="BJ81" s="71"/>
      <c r="BK81" s="243"/>
      <c r="BL81" s="244"/>
      <c r="BM81" s="244"/>
      <c r="BN81" s="244"/>
      <c r="BO81" s="244"/>
      <c r="BP81" s="244"/>
      <c r="BQ81" s="244"/>
      <c r="BR81" s="244"/>
      <c r="BS81" s="244"/>
      <c r="BT81" s="244"/>
      <c r="BU81" s="244"/>
      <c r="BV81" s="244"/>
      <c r="BW81" s="244"/>
      <c r="BX81" s="244"/>
      <c r="BY81" s="245"/>
      <c r="BZ81" s="71"/>
      <c r="CA81" s="71"/>
      <c r="CB81" s="592"/>
      <c r="CC81" s="593"/>
      <c r="CD81" s="593"/>
      <c r="CE81" s="593"/>
      <c r="CF81" s="593"/>
      <c r="CG81" s="597"/>
      <c r="CH81" s="597"/>
      <c r="CI81" s="597"/>
      <c r="CJ81" s="597"/>
      <c r="CK81" s="597"/>
      <c r="CL81" s="597"/>
      <c r="CM81" s="597"/>
      <c r="CN81" s="597"/>
      <c r="CO81" s="597"/>
      <c r="CP81" s="597"/>
      <c r="CQ81" s="597"/>
      <c r="CR81" s="597"/>
      <c r="CS81" s="597"/>
      <c r="CT81" s="597"/>
      <c r="CU81" s="597"/>
      <c r="CV81" s="598"/>
    </row>
    <row r="82" spans="1:100" ht="12.75" customHeight="1" thickBot="1" x14ac:dyDescent="0.25">
      <c r="A82" s="71" t="s">
        <v>422</v>
      </c>
      <c r="B82" s="71"/>
      <c r="C82" s="71"/>
      <c r="D82" s="71"/>
      <c r="E82" s="71"/>
      <c r="F82" s="71"/>
      <c r="G82" s="71"/>
      <c r="H82" s="71"/>
      <c r="I82" s="71"/>
      <c r="J82" s="71"/>
      <c r="K82" s="71"/>
      <c r="L82" s="71"/>
      <c r="M82" s="71"/>
      <c r="N82" s="71"/>
      <c r="O82" s="71"/>
      <c r="P82" s="71"/>
      <c r="Q82" s="71"/>
      <c r="R82" s="71"/>
      <c r="S82" s="71"/>
      <c r="T82" s="71"/>
      <c r="BI82" s="71"/>
      <c r="BJ82" s="71"/>
      <c r="BK82" s="258" t="s">
        <v>855</v>
      </c>
      <c r="BL82" s="259"/>
      <c r="BM82" s="259"/>
      <c r="BN82" s="259"/>
      <c r="BO82" s="259"/>
      <c r="BP82" s="259"/>
      <c r="BQ82" s="259"/>
      <c r="BR82" s="259"/>
      <c r="BS82" s="259"/>
      <c r="BT82" s="259"/>
      <c r="BU82" s="259"/>
      <c r="BV82" s="259"/>
      <c r="BW82" s="259"/>
      <c r="BX82" s="259"/>
      <c r="BY82" s="260"/>
      <c r="BZ82" s="71"/>
      <c r="CA82" s="71"/>
      <c r="CB82" s="594"/>
      <c r="CC82" s="595"/>
      <c r="CD82" s="595"/>
      <c r="CE82" s="595"/>
      <c r="CF82" s="595"/>
      <c r="CG82" s="599"/>
      <c r="CH82" s="599"/>
      <c r="CI82" s="599"/>
      <c r="CJ82" s="599"/>
      <c r="CK82" s="599"/>
      <c r="CL82" s="599"/>
      <c r="CM82" s="599"/>
      <c r="CN82" s="599"/>
      <c r="CO82" s="599"/>
      <c r="CP82" s="599"/>
      <c r="CQ82" s="599"/>
      <c r="CR82" s="599"/>
      <c r="CS82" s="599"/>
      <c r="CT82" s="599"/>
      <c r="CU82" s="599"/>
      <c r="CV82" s="600"/>
    </row>
    <row r="83" spans="1:100" ht="13.5" customHeight="1" x14ac:dyDescent="0.2">
      <c r="A83" s="71" t="s">
        <v>423</v>
      </c>
      <c r="B83" s="71"/>
      <c r="C83" s="71"/>
      <c r="D83" s="71"/>
      <c r="E83" s="71"/>
      <c r="F83" s="71"/>
      <c r="G83" s="71"/>
      <c r="H83" s="71"/>
      <c r="I83" s="71"/>
      <c r="J83" s="71"/>
      <c r="K83" s="71"/>
      <c r="L83" s="71"/>
      <c r="M83" s="71"/>
      <c r="N83" s="71"/>
      <c r="O83" s="71"/>
      <c r="P83" s="71"/>
      <c r="Q83" s="71"/>
      <c r="R83" s="71"/>
      <c r="S83" s="71"/>
      <c r="T83" s="71"/>
      <c r="BI83" s="71"/>
      <c r="BJ83" s="71"/>
      <c r="BK83" s="590" t="s">
        <v>427</v>
      </c>
      <c r="BL83" s="590"/>
      <c r="BM83" s="590"/>
      <c r="BN83" s="590"/>
      <c r="BO83" s="590"/>
      <c r="BP83" s="590"/>
      <c r="BQ83" s="590"/>
      <c r="BR83" s="590"/>
      <c r="BS83" s="590"/>
      <c r="BT83" s="590"/>
      <c r="BU83" s="590"/>
      <c r="BV83" s="590"/>
      <c r="BW83" s="590"/>
      <c r="BX83" s="590"/>
      <c r="BY83" s="590"/>
      <c r="BZ83" s="77"/>
      <c r="CA83" s="77"/>
      <c r="CB83" s="77"/>
      <c r="CC83" s="77"/>
      <c r="CD83" s="77"/>
      <c r="CE83" s="77"/>
      <c r="CF83" s="78"/>
      <c r="CG83" s="78"/>
      <c r="CH83" s="78"/>
      <c r="CI83" s="78"/>
      <c r="CJ83" s="78"/>
      <c r="CK83" s="78"/>
      <c r="CL83" s="78"/>
      <c r="CM83" s="78"/>
      <c r="CN83" s="78"/>
      <c r="CO83" s="78"/>
      <c r="CP83" s="78"/>
      <c r="CQ83" s="78"/>
      <c r="CR83" s="78"/>
      <c r="CS83" s="78"/>
      <c r="CT83" s="78"/>
      <c r="CU83" s="78"/>
      <c r="CV83" s="78"/>
    </row>
    <row r="84" spans="1:100" x14ac:dyDescent="0.2">
      <c r="A84" s="71" t="s">
        <v>424</v>
      </c>
      <c r="B84" s="71"/>
      <c r="C84" s="71"/>
      <c r="D84" s="71"/>
      <c r="E84" s="71"/>
      <c r="F84" s="71"/>
      <c r="G84" s="71"/>
      <c r="H84" s="71"/>
      <c r="I84" s="71"/>
      <c r="J84" s="71"/>
      <c r="K84" s="71"/>
      <c r="L84" s="71"/>
      <c r="M84" s="71"/>
      <c r="N84" s="71"/>
      <c r="O84" s="71"/>
      <c r="P84" s="71"/>
      <c r="Q84" s="71"/>
      <c r="R84" s="71"/>
      <c r="S84" s="71"/>
      <c r="T84" s="71"/>
      <c r="BI84" s="71"/>
      <c r="BJ84" s="71"/>
      <c r="BK84" s="591"/>
      <c r="BL84" s="591"/>
      <c r="BM84" s="591"/>
      <c r="BN84" s="591"/>
      <c r="BO84" s="591"/>
      <c r="BP84" s="591"/>
      <c r="BQ84" s="591"/>
      <c r="BR84" s="591"/>
      <c r="BS84" s="591"/>
      <c r="BT84" s="591"/>
      <c r="BU84" s="591"/>
      <c r="BV84" s="591"/>
      <c r="BW84" s="591"/>
      <c r="BX84" s="591"/>
      <c r="BY84" s="591"/>
      <c r="BZ84" s="77"/>
      <c r="CA84" s="77"/>
      <c r="CB84" s="77"/>
      <c r="CC84" s="77"/>
      <c r="CD84" s="77"/>
      <c r="CE84" s="77"/>
      <c r="CF84" s="57"/>
      <c r="CG84" s="57"/>
      <c r="CH84" s="57"/>
      <c r="CI84" s="57"/>
      <c r="CJ84" s="57"/>
      <c r="CK84" s="57"/>
      <c r="CL84" s="57"/>
      <c r="CM84" s="57"/>
      <c r="CN84" s="57"/>
      <c r="CO84" s="57"/>
      <c r="CP84" s="57"/>
      <c r="CQ84" s="57"/>
      <c r="CR84" s="57"/>
      <c r="CS84" s="57"/>
      <c r="CT84" s="57"/>
      <c r="CU84" s="57"/>
      <c r="CV84" s="57"/>
    </row>
    <row r="85" spans="1:100" x14ac:dyDescent="0.2">
      <c r="A85" s="71" t="s">
        <v>426</v>
      </c>
      <c r="B85" s="71"/>
      <c r="C85" s="71"/>
      <c r="D85" s="71"/>
      <c r="E85" s="71"/>
      <c r="F85" s="71"/>
      <c r="G85" s="71"/>
      <c r="H85" s="71"/>
      <c r="I85" s="71"/>
      <c r="J85" s="71"/>
      <c r="K85" s="71"/>
      <c r="L85" s="71"/>
      <c r="M85" s="71"/>
      <c r="N85" s="71"/>
      <c r="O85" s="71"/>
      <c r="P85" s="71"/>
      <c r="Q85" s="71"/>
      <c r="R85" s="71"/>
      <c r="S85" s="71"/>
      <c r="T85" s="71"/>
      <c r="BK85" s="591"/>
      <c r="BL85" s="591"/>
      <c r="BM85" s="591"/>
      <c r="BN85" s="591"/>
      <c r="BO85" s="591"/>
      <c r="BP85" s="591"/>
      <c r="BQ85" s="591"/>
      <c r="BR85" s="591"/>
      <c r="BS85" s="591"/>
      <c r="BT85" s="591"/>
      <c r="BU85" s="591"/>
      <c r="BV85" s="591"/>
      <c r="BW85" s="591"/>
      <c r="BX85" s="591"/>
      <c r="BY85" s="591"/>
      <c r="BZ85" s="77"/>
      <c r="CA85" s="77"/>
      <c r="CB85" s="77"/>
      <c r="CC85" s="77"/>
      <c r="CD85" s="77"/>
      <c r="CE85" s="77"/>
    </row>
  </sheetData>
  <sheetProtection formatCells="0"/>
  <mergeCells count="879">
    <mergeCell ref="BV4:CF5"/>
    <mergeCell ref="CG4:CI5"/>
    <mergeCell ref="CJ4:CV6"/>
    <mergeCell ref="A5:G8"/>
    <mergeCell ref="I5:AE6"/>
    <mergeCell ref="AF5:AN6"/>
    <mergeCell ref="AO5:AU6"/>
    <mergeCell ref="AV5:AW5"/>
    <mergeCell ref="A1:BE2"/>
    <mergeCell ref="I3:Q3"/>
    <mergeCell ref="BE3:BQ3"/>
    <mergeCell ref="A4:G4"/>
    <mergeCell ref="I4:Y4"/>
    <mergeCell ref="Z4:AE4"/>
    <mergeCell ref="AF4:AN4"/>
    <mergeCell ref="AO4:AU4"/>
    <mergeCell ref="AV4:BD4"/>
    <mergeCell ref="BE4:BL4"/>
    <mergeCell ref="AX5:BC5"/>
    <mergeCell ref="BF5:BK5"/>
    <mergeCell ref="BN5:BQ5"/>
    <mergeCell ref="AV6:AW6"/>
    <mergeCell ref="AX6:BC6"/>
    <mergeCell ref="BF6:BI6"/>
    <mergeCell ref="BJ6:BP6"/>
    <mergeCell ref="BN4:BQ4"/>
    <mergeCell ref="BR4:BU5"/>
    <mergeCell ref="BR6:CI6"/>
    <mergeCell ref="I7:J7"/>
    <mergeCell ref="K7:M7"/>
    <mergeCell ref="O7:Q7"/>
    <mergeCell ref="S7:V7"/>
    <mergeCell ref="W7:Y7"/>
    <mergeCell ref="Z7:AC7"/>
    <mergeCell ref="AD7:AE7"/>
    <mergeCell ref="AF7:AT7"/>
    <mergeCell ref="AW7:BA7"/>
    <mergeCell ref="BE7:BI7"/>
    <mergeCell ref="BJ7:BQ7"/>
    <mergeCell ref="BR7:CI10"/>
    <mergeCell ref="CJ7:CV7"/>
    <mergeCell ref="I8:AE8"/>
    <mergeCell ref="AF8:AO10"/>
    <mergeCell ref="AP8:AU8"/>
    <mergeCell ref="AV8:BD8"/>
    <mergeCell ref="BE8:BI10"/>
    <mergeCell ref="BJ8:BQ10"/>
    <mergeCell ref="I9:AE10"/>
    <mergeCell ref="AP9:AU9"/>
    <mergeCell ref="AW9:BA9"/>
    <mergeCell ref="AP10:AU10"/>
    <mergeCell ref="BA10:BC10"/>
    <mergeCell ref="A12:J12"/>
    <mergeCell ref="K12:L12"/>
    <mergeCell ref="M12:AB12"/>
    <mergeCell ref="AC12:AJ12"/>
    <mergeCell ref="AK12:AN12"/>
    <mergeCell ref="AO12:AX12"/>
    <mergeCell ref="AY12:AZ12"/>
    <mergeCell ref="BA12:BP12"/>
    <mergeCell ref="BQ12:BX12"/>
    <mergeCell ref="BY12:CB12"/>
    <mergeCell ref="A13:C13"/>
    <mergeCell ref="D13:N13"/>
    <mergeCell ref="O13:Q13"/>
    <mergeCell ref="R13:T13"/>
    <mergeCell ref="U13:W13"/>
    <mergeCell ref="BF13:BH13"/>
    <mergeCell ref="BI13:BK13"/>
    <mergeCell ref="BL13:BV13"/>
    <mergeCell ref="BW13:BY13"/>
    <mergeCell ref="BZ13:CB13"/>
    <mergeCell ref="A14:C14"/>
    <mergeCell ref="D14:N14"/>
    <mergeCell ref="O14:Q14"/>
    <mergeCell ref="R14:T14"/>
    <mergeCell ref="U14:W14"/>
    <mergeCell ref="X13:AH13"/>
    <mergeCell ref="AI13:AK13"/>
    <mergeCell ref="AL13:AN13"/>
    <mergeCell ref="AO13:AQ13"/>
    <mergeCell ref="AR13:BB13"/>
    <mergeCell ref="BC13:BE13"/>
    <mergeCell ref="BF14:BH14"/>
    <mergeCell ref="BI14:BK14"/>
    <mergeCell ref="BL14:BV14"/>
    <mergeCell ref="BW14:BY14"/>
    <mergeCell ref="BZ14:CB14"/>
    <mergeCell ref="A15:C15"/>
    <mergeCell ref="D15:N15"/>
    <mergeCell ref="O15:Q15"/>
    <mergeCell ref="R15:T15"/>
    <mergeCell ref="U15:W15"/>
    <mergeCell ref="X14:AH14"/>
    <mergeCell ref="AI14:AK14"/>
    <mergeCell ref="AL14:AN14"/>
    <mergeCell ref="AO14:AQ14"/>
    <mergeCell ref="AR14:BB14"/>
    <mergeCell ref="BC14:BE14"/>
    <mergeCell ref="BF15:BH15"/>
    <mergeCell ref="BI15:BK15"/>
    <mergeCell ref="BL15:BV15"/>
    <mergeCell ref="BW15:BY15"/>
    <mergeCell ref="BZ15:CB15"/>
    <mergeCell ref="A16:C16"/>
    <mergeCell ref="D16:N16"/>
    <mergeCell ref="O16:Q16"/>
    <mergeCell ref="R16:T16"/>
    <mergeCell ref="U16:W16"/>
    <mergeCell ref="X15:AH15"/>
    <mergeCell ref="AI15:AK15"/>
    <mergeCell ref="AL15:AN15"/>
    <mergeCell ref="AO15:AQ15"/>
    <mergeCell ref="AR15:BB15"/>
    <mergeCell ref="BC15:BE15"/>
    <mergeCell ref="BF16:BH16"/>
    <mergeCell ref="BI16:BK16"/>
    <mergeCell ref="BL16:BV16"/>
    <mergeCell ref="BW16:BY16"/>
    <mergeCell ref="BZ16:CB16"/>
    <mergeCell ref="A17:C17"/>
    <mergeCell ref="D17:N17"/>
    <mergeCell ref="O17:Q17"/>
    <mergeCell ref="R17:T17"/>
    <mergeCell ref="U17:AH17"/>
    <mergeCell ref="X16:AH16"/>
    <mergeCell ref="AI16:AK16"/>
    <mergeCell ref="AL16:AN16"/>
    <mergeCell ref="AO16:AQ16"/>
    <mergeCell ref="AR16:BB16"/>
    <mergeCell ref="BC16:BE16"/>
    <mergeCell ref="BI17:BK17"/>
    <mergeCell ref="BL17:BV17"/>
    <mergeCell ref="BW17:BY17"/>
    <mergeCell ref="BZ17:CB17"/>
    <mergeCell ref="A18:C18"/>
    <mergeCell ref="D18:N18"/>
    <mergeCell ref="O18:Q18"/>
    <mergeCell ref="R18:T18"/>
    <mergeCell ref="U18:W18"/>
    <mergeCell ref="X18:AH18"/>
    <mergeCell ref="AI17:AK17"/>
    <mergeCell ref="AL17:AN17"/>
    <mergeCell ref="AO17:AQ17"/>
    <mergeCell ref="AR17:BB17"/>
    <mergeCell ref="BC17:BE17"/>
    <mergeCell ref="BF17:BH17"/>
    <mergeCell ref="BI18:BK18"/>
    <mergeCell ref="BL18:BV18"/>
    <mergeCell ref="BW18:BY18"/>
    <mergeCell ref="BZ18:CB18"/>
    <mergeCell ref="A19:N19"/>
    <mergeCell ref="O19:Q19"/>
    <mergeCell ref="R19:T19"/>
    <mergeCell ref="U19:W19"/>
    <mergeCell ref="X19:AH19"/>
    <mergeCell ref="AI19:AK19"/>
    <mergeCell ref="AI18:AK18"/>
    <mergeCell ref="AL18:AN18"/>
    <mergeCell ref="AO18:AQ18"/>
    <mergeCell ref="AR18:BB18"/>
    <mergeCell ref="BC18:BE18"/>
    <mergeCell ref="BF18:BH18"/>
    <mergeCell ref="BW19:BY19"/>
    <mergeCell ref="BZ19:CB19"/>
    <mergeCell ref="A20:C20"/>
    <mergeCell ref="D20:N20"/>
    <mergeCell ref="O20:Q20"/>
    <mergeCell ref="R20:T20"/>
    <mergeCell ref="U20:W20"/>
    <mergeCell ref="X20:AH20"/>
    <mergeCell ref="AI20:AK20"/>
    <mergeCell ref="AL20:AN20"/>
    <mergeCell ref="AL19:AN19"/>
    <mergeCell ref="AO19:BB19"/>
    <mergeCell ref="BC19:BE19"/>
    <mergeCell ref="BF19:BH19"/>
    <mergeCell ref="BI19:BK19"/>
    <mergeCell ref="BL19:BV19"/>
    <mergeCell ref="BW20:BY20"/>
    <mergeCell ref="BZ20:CB20"/>
    <mergeCell ref="A21:C21"/>
    <mergeCell ref="D21:N21"/>
    <mergeCell ref="O21:Q21"/>
    <mergeCell ref="R21:T21"/>
    <mergeCell ref="U21:W21"/>
    <mergeCell ref="X21:AH21"/>
    <mergeCell ref="AI21:AK21"/>
    <mergeCell ref="AL21:AN21"/>
    <mergeCell ref="AO20:AQ20"/>
    <mergeCell ref="AR20:BB20"/>
    <mergeCell ref="BC20:BE20"/>
    <mergeCell ref="BF20:BH20"/>
    <mergeCell ref="BI20:BK20"/>
    <mergeCell ref="BL20:BV20"/>
    <mergeCell ref="BW21:BY21"/>
    <mergeCell ref="BZ21:CB21"/>
    <mergeCell ref="A22:C22"/>
    <mergeCell ref="D22:N22"/>
    <mergeCell ref="O22:Q22"/>
    <mergeCell ref="R22:T22"/>
    <mergeCell ref="U22:W22"/>
    <mergeCell ref="X22:AH22"/>
    <mergeCell ref="AI22:AK22"/>
    <mergeCell ref="AL22:AN22"/>
    <mergeCell ref="AO21:AQ21"/>
    <mergeCell ref="AR21:BB21"/>
    <mergeCell ref="BC21:BE21"/>
    <mergeCell ref="BF21:BH21"/>
    <mergeCell ref="BI21:BK21"/>
    <mergeCell ref="BL21:BV21"/>
    <mergeCell ref="BW22:BY22"/>
    <mergeCell ref="BZ22:CB22"/>
    <mergeCell ref="A23:C23"/>
    <mergeCell ref="D23:N23"/>
    <mergeCell ref="O23:Q23"/>
    <mergeCell ref="R23:T23"/>
    <mergeCell ref="U23:W23"/>
    <mergeCell ref="X23:AH23"/>
    <mergeCell ref="AI23:AK23"/>
    <mergeCell ref="AL23:AN23"/>
    <mergeCell ref="AO22:AQ22"/>
    <mergeCell ref="AR22:BB22"/>
    <mergeCell ref="BC22:BE22"/>
    <mergeCell ref="BF22:BH22"/>
    <mergeCell ref="BI22:BK22"/>
    <mergeCell ref="BL22:BV22"/>
    <mergeCell ref="BW23:BY23"/>
    <mergeCell ref="BZ23:CB23"/>
    <mergeCell ref="A24:C24"/>
    <mergeCell ref="D24:N24"/>
    <mergeCell ref="O24:Q24"/>
    <mergeCell ref="R24:T24"/>
    <mergeCell ref="U24:W24"/>
    <mergeCell ref="X24:AH24"/>
    <mergeCell ref="AI24:AK24"/>
    <mergeCell ref="AL24:AN24"/>
    <mergeCell ref="AO23:AQ23"/>
    <mergeCell ref="AR23:BB23"/>
    <mergeCell ref="BC23:BE23"/>
    <mergeCell ref="BF23:BH23"/>
    <mergeCell ref="BI23:BK23"/>
    <mergeCell ref="BL23:BV23"/>
    <mergeCell ref="BZ24:CB24"/>
    <mergeCell ref="A25:C25"/>
    <mergeCell ref="D25:N25"/>
    <mergeCell ref="O25:Q25"/>
    <mergeCell ref="R25:T25"/>
    <mergeCell ref="U25:W25"/>
    <mergeCell ref="X25:AH25"/>
    <mergeCell ref="AI25:AK25"/>
    <mergeCell ref="AL25:AN25"/>
    <mergeCell ref="AO25:AQ25"/>
    <mergeCell ref="AO24:AQ24"/>
    <mergeCell ref="AR24:BB24"/>
    <mergeCell ref="BC24:BE24"/>
    <mergeCell ref="BF24:BH24"/>
    <mergeCell ref="BI24:BV24"/>
    <mergeCell ref="BW24:BY24"/>
    <mergeCell ref="BZ25:CB25"/>
    <mergeCell ref="A26:C26"/>
    <mergeCell ref="D26:N26"/>
    <mergeCell ref="O26:Q26"/>
    <mergeCell ref="R26:T26"/>
    <mergeCell ref="U26:W26"/>
    <mergeCell ref="X26:AH26"/>
    <mergeCell ref="AI26:AK26"/>
    <mergeCell ref="AL26:AN26"/>
    <mergeCell ref="AO26:AQ26"/>
    <mergeCell ref="AR25:BB25"/>
    <mergeCell ref="BC25:BE25"/>
    <mergeCell ref="BF25:BH25"/>
    <mergeCell ref="BI25:BK25"/>
    <mergeCell ref="BL25:BV25"/>
    <mergeCell ref="BW25:BY25"/>
    <mergeCell ref="BZ26:CB26"/>
    <mergeCell ref="A27:C27"/>
    <mergeCell ref="D27:N27"/>
    <mergeCell ref="O27:Q27"/>
    <mergeCell ref="R27:T27"/>
    <mergeCell ref="U27:W27"/>
    <mergeCell ref="X27:AH27"/>
    <mergeCell ref="AI27:AK27"/>
    <mergeCell ref="AL27:AN27"/>
    <mergeCell ref="AO27:AQ27"/>
    <mergeCell ref="AR26:BB26"/>
    <mergeCell ref="BC26:BE26"/>
    <mergeCell ref="BF26:BH26"/>
    <mergeCell ref="BI26:BK26"/>
    <mergeCell ref="BL26:BV26"/>
    <mergeCell ref="BW26:BY26"/>
    <mergeCell ref="BZ27:CB27"/>
    <mergeCell ref="A28:C28"/>
    <mergeCell ref="D28:N28"/>
    <mergeCell ref="O28:Q28"/>
    <mergeCell ref="R28:T28"/>
    <mergeCell ref="U28:W28"/>
    <mergeCell ref="X28:AH28"/>
    <mergeCell ref="AI28:AK28"/>
    <mergeCell ref="AL28:AN28"/>
    <mergeCell ref="AO28:AQ28"/>
    <mergeCell ref="AR27:BB27"/>
    <mergeCell ref="BC27:BE27"/>
    <mergeCell ref="BF27:BH27"/>
    <mergeCell ref="BI27:BK27"/>
    <mergeCell ref="BL27:BV27"/>
    <mergeCell ref="BW27:BY27"/>
    <mergeCell ref="BZ28:CB28"/>
    <mergeCell ref="A29:C29"/>
    <mergeCell ref="D29:N29"/>
    <mergeCell ref="O29:Q29"/>
    <mergeCell ref="R29:T29"/>
    <mergeCell ref="U29:W29"/>
    <mergeCell ref="X29:AH29"/>
    <mergeCell ref="AI29:AK29"/>
    <mergeCell ref="AL29:AN29"/>
    <mergeCell ref="AO29:AQ29"/>
    <mergeCell ref="AR28:BB28"/>
    <mergeCell ref="BC28:BE28"/>
    <mergeCell ref="BF28:BH28"/>
    <mergeCell ref="BI28:BK28"/>
    <mergeCell ref="BL28:BV28"/>
    <mergeCell ref="BW28:BY28"/>
    <mergeCell ref="BZ29:CB29"/>
    <mergeCell ref="A30:C30"/>
    <mergeCell ref="D30:N30"/>
    <mergeCell ref="O30:Q30"/>
    <mergeCell ref="R30:T30"/>
    <mergeCell ref="U30:W30"/>
    <mergeCell ref="X30:AH30"/>
    <mergeCell ref="AI30:AK30"/>
    <mergeCell ref="AL30:AN30"/>
    <mergeCell ref="AO30:AQ30"/>
    <mergeCell ref="AR29:BB29"/>
    <mergeCell ref="BC29:BE29"/>
    <mergeCell ref="BF29:BH29"/>
    <mergeCell ref="BI29:BK29"/>
    <mergeCell ref="BL29:BV29"/>
    <mergeCell ref="BW29:BY29"/>
    <mergeCell ref="BZ30:CB30"/>
    <mergeCell ref="A31:C31"/>
    <mergeCell ref="D31:N31"/>
    <mergeCell ref="O31:Q31"/>
    <mergeCell ref="R31:T31"/>
    <mergeCell ref="U31:W31"/>
    <mergeCell ref="X31:AH31"/>
    <mergeCell ref="AI31:AK31"/>
    <mergeCell ref="AL31:AN31"/>
    <mergeCell ref="AO31:AQ31"/>
    <mergeCell ref="AR30:BB30"/>
    <mergeCell ref="BC30:BE30"/>
    <mergeCell ref="BF30:BH30"/>
    <mergeCell ref="BI30:BK30"/>
    <mergeCell ref="BL30:BV30"/>
    <mergeCell ref="BW30:BY30"/>
    <mergeCell ref="BZ31:CB31"/>
    <mergeCell ref="A32:C32"/>
    <mergeCell ref="D32:N32"/>
    <mergeCell ref="O32:Q32"/>
    <mergeCell ref="R32:T32"/>
    <mergeCell ref="U32:W32"/>
    <mergeCell ref="X32:AH32"/>
    <mergeCell ref="AI32:AK32"/>
    <mergeCell ref="AL32:AN32"/>
    <mergeCell ref="AO32:AQ32"/>
    <mergeCell ref="AR31:BB31"/>
    <mergeCell ref="BC31:BE31"/>
    <mergeCell ref="BF31:BH31"/>
    <mergeCell ref="BI31:BK31"/>
    <mergeCell ref="BL31:BV31"/>
    <mergeCell ref="BW31:BY31"/>
    <mergeCell ref="BC33:BE33"/>
    <mergeCell ref="BF33:BH33"/>
    <mergeCell ref="BI33:BK33"/>
    <mergeCell ref="BL33:BV33"/>
    <mergeCell ref="BW33:BY33"/>
    <mergeCell ref="BZ33:CB33"/>
    <mergeCell ref="BZ32:CB32"/>
    <mergeCell ref="A33:N33"/>
    <mergeCell ref="O33:Q33"/>
    <mergeCell ref="R33:T33"/>
    <mergeCell ref="U33:W33"/>
    <mergeCell ref="X33:AH33"/>
    <mergeCell ref="AI33:AK33"/>
    <mergeCell ref="AL33:AN33"/>
    <mergeCell ref="AO33:AQ33"/>
    <mergeCell ref="AR33:BB33"/>
    <mergeCell ref="AR32:BB32"/>
    <mergeCell ref="BC32:BE32"/>
    <mergeCell ref="BF32:BH32"/>
    <mergeCell ref="BI32:BK32"/>
    <mergeCell ref="BL32:BV32"/>
    <mergeCell ref="BW32:BY32"/>
    <mergeCell ref="BI34:BK34"/>
    <mergeCell ref="BL34:BV34"/>
    <mergeCell ref="BW34:BY34"/>
    <mergeCell ref="BZ34:CB34"/>
    <mergeCell ref="A35:C35"/>
    <mergeCell ref="D35:N35"/>
    <mergeCell ref="O35:Q35"/>
    <mergeCell ref="R35:T35"/>
    <mergeCell ref="U35:W35"/>
    <mergeCell ref="X35:AH35"/>
    <mergeCell ref="AI34:AK34"/>
    <mergeCell ref="AL34:AN34"/>
    <mergeCell ref="AO34:AQ34"/>
    <mergeCell ref="AR34:BB34"/>
    <mergeCell ref="BC34:BE34"/>
    <mergeCell ref="BF34:BH34"/>
    <mergeCell ref="A34:C34"/>
    <mergeCell ref="D34:N34"/>
    <mergeCell ref="O34:Q34"/>
    <mergeCell ref="R34:T34"/>
    <mergeCell ref="U34:W34"/>
    <mergeCell ref="X34:AH34"/>
    <mergeCell ref="BI35:BV35"/>
    <mergeCell ref="BW35:BY35"/>
    <mergeCell ref="BZ35:CB35"/>
    <mergeCell ref="A36:C36"/>
    <mergeCell ref="D36:N36"/>
    <mergeCell ref="O36:Q36"/>
    <mergeCell ref="R36:T36"/>
    <mergeCell ref="U36:W36"/>
    <mergeCell ref="X36:AH36"/>
    <mergeCell ref="AI36:AK36"/>
    <mergeCell ref="AI35:AK35"/>
    <mergeCell ref="AL35:AN35"/>
    <mergeCell ref="AO35:AQ35"/>
    <mergeCell ref="AR35:BB35"/>
    <mergeCell ref="BC35:BE35"/>
    <mergeCell ref="BF35:BH35"/>
    <mergeCell ref="BW36:BY36"/>
    <mergeCell ref="BZ36:CB36"/>
    <mergeCell ref="A37:C37"/>
    <mergeCell ref="D37:N37"/>
    <mergeCell ref="O37:Q37"/>
    <mergeCell ref="R37:T37"/>
    <mergeCell ref="U37:W37"/>
    <mergeCell ref="X37:AH37"/>
    <mergeCell ref="AI37:AK37"/>
    <mergeCell ref="AL37:AN37"/>
    <mergeCell ref="AL36:AN36"/>
    <mergeCell ref="AO36:BB36"/>
    <mergeCell ref="BC36:BE36"/>
    <mergeCell ref="BF36:BH36"/>
    <mergeCell ref="BI36:BK36"/>
    <mergeCell ref="BL36:BV36"/>
    <mergeCell ref="BW37:BY37"/>
    <mergeCell ref="BZ37:CB37"/>
    <mergeCell ref="A38:C38"/>
    <mergeCell ref="D38:N38"/>
    <mergeCell ref="O38:Q38"/>
    <mergeCell ref="R38:T38"/>
    <mergeCell ref="U38:W38"/>
    <mergeCell ref="X38:AH38"/>
    <mergeCell ref="AI38:AK38"/>
    <mergeCell ref="AL38:AN38"/>
    <mergeCell ref="AO37:AQ37"/>
    <mergeCell ref="AR37:BB37"/>
    <mergeCell ref="BC37:BE37"/>
    <mergeCell ref="BF37:BH37"/>
    <mergeCell ref="BI37:BK37"/>
    <mergeCell ref="BL37:BV37"/>
    <mergeCell ref="BW38:BY38"/>
    <mergeCell ref="BZ38:CB38"/>
    <mergeCell ref="A39:C39"/>
    <mergeCell ref="D39:N39"/>
    <mergeCell ref="O39:Q39"/>
    <mergeCell ref="R39:T39"/>
    <mergeCell ref="U39:W39"/>
    <mergeCell ref="X39:AH39"/>
    <mergeCell ref="AI39:AK39"/>
    <mergeCell ref="AL39:AN39"/>
    <mergeCell ref="AO38:AQ38"/>
    <mergeCell ref="AR38:BB38"/>
    <mergeCell ref="BC38:BE38"/>
    <mergeCell ref="BF38:BH38"/>
    <mergeCell ref="BI38:BK38"/>
    <mergeCell ref="BL38:BV38"/>
    <mergeCell ref="BW39:BY39"/>
    <mergeCell ref="BZ39:CB39"/>
    <mergeCell ref="A40:C40"/>
    <mergeCell ref="D40:N40"/>
    <mergeCell ref="O40:Q40"/>
    <mergeCell ref="R40:T40"/>
    <mergeCell ref="U40:W40"/>
    <mergeCell ref="X40:AH40"/>
    <mergeCell ref="AI40:AK40"/>
    <mergeCell ref="AL40:AN40"/>
    <mergeCell ref="AO39:AQ39"/>
    <mergeCell ref="AR39:BB39"/>
    <mergeCell ref="BC39:BE39"/>
    <mergeCell ref="BF39:BH39"/>
    <mergeCell ref="BI39:BK39"/>
    <mergeCell ref="BL39:BV39"/>
    <mergeCell ref="BW40:BY40"/>
    <mergeCell ref="BZ40:CB40"/>
    <mergeCell ref="A41:C41"/>
    <mergeCell ref="D41:N41"/>
    <mergeCell ref="O41:Q41"/>
    <mergeCell ref="R41:T41"/>
    <mergeCell ref="U41:AH41"/>
    <mergeCell ref="AI41:AK41"/>
    <mergeCell ref="AL41:AN41"/>
    <mergeCell ref="AO41:AQ41"/>
    <mergeCell ref="AO40:AQ40"/>
    <mergeCell ref="AR40:BB40"/>
    <mergeCell ref="BC40:BE40"/>
    <mergeCell ref="BF40:BH40"/>
    <mergeCell ref="BI40:BK40"/>
    <mergeCell ref="BL40:BV40"/>
    <mergeCell ref="BZ41:CB41"/>
    <mergeCell ref="A42:C42"/>
    <mergeCell ref="D42:N42"/>
    <mergeCell ref="O42:Q42"/>
    <mergeCell ref="R42:T42"/>
    <mergeCell ref="U42:W42"/>
    <mergeCell ref="X42:AH42"/>
    <mergeCell ref="AI42:AK42"/>
    <mergeCell ref="AL42:AN42"/>
    <mergeCell ref="AO42:AQ42"/>
    <mergeCell ref="AR41:BB41"/>
    <mergeCell ref="BC41:BE41"/>
    <mergeCell ref="BF41:BH41"/>
    <mergeCell ref="BI41:BK41"/>
    <mergeCell ref="BL41:BV41"/>
    <mergeCell ref="BW41:BY41"/>
    <mergeCell ref="BZ42:CB42"/>
    <mergeCell ref="A43:C43"/>
    <mergeCell ref="D43:N43"/>
    <mergeCell ref="O43:Q43"/>
    <mergeCell ref="R43:T43"/>
    <mergeCell ref="U43:W43"/>
    <mergeCell ref="X43:AH43"/>
    <mergeCell ref="AI43:AK43"/>
    <mergeCell ref="AL43:AN43"/>
    <mergeCell ref="AO43:AQ43"/>
    <mergeCell ref="AR42:BB42"/>
    <mergeCell ref="BC42:BE42"/>
    <mergeCell ref="BF42:BH42"/>
    <mergeCell ref="BI42:BK42"/>
    <mergeCell ref="BL42:BV42"/>
    <mergeCell ref="BW42:BY42"/>
    <mergeCell ref="BC44:BE44"/>
    <mergeCell ref="BF44:BH44"/>
    <mergeCell ref="BI44:BK44"/>
    <mergeCell ref="BL44:BV44"/>
    <mergeCell ref="BW44:BY44"/>
    <mergeCell ref="BZ44:CB44"/>
    <mergeCell ref="BZ43:CB43"/>
    <mergeCell ref="A44:C44"/>
    <mergeCell ref="D44:N44"/>
    <mergeCell ref="O44:Q44"/>
    <mergeCell ref="R44:T44"/>
    <mergeCell ref="U44:AH44"/>
    <mergeCell ref="AI44:AK44"/>
    <mergeCell ref="AL44:AN44"/>
    <mergeCell ref="AO44:AQ44"/>
    <mergeCell ref="AR44:BB44"/>
    <mergeCell ref="AR43:BB43"/>
    <mergeCell ref="BC43:BE43"/>
    <mergeCell ref="BF43:BH43"/>
    <mergeCell ref="BI43:BK43"/>
    <mergeCell ref="BL43:BV43"/>
    <mergeCell ref="BW43:BY43"/>
    <mergeCell ref="BI45:BV45"/>
    <mergeCell ref="BW45:BY45"/>
    <mergeCell ref="BZ45:CB45"/>
    <mergeCell ref="A46:C46"/>
    <mergeCell ref="D46:N46"/>
    <mergeCell ref="O46:Q46"/>
    <mergeCell ref="R46:T46"/>
    <mergeCell ref="U46:W46"/>
    <mergeCell ref="X46:AH46"/>
    <mergeCell ref="AI46:AK46"/>
    <mergeCell ref="AI45:AK45"/>
    <mergeCell ref="AL45:AN45"/>
    <mergeCell ref="AO45:AQ45"/>
    <mergeCell ref="AR45:BB45"/>
    <mergeCell ref="BC45:BE45"/>
    <mergeCell ref="BF45:BH45"/>
    <mergeCell ref="A45:C45"/>
    <mergeCell ref="D45:N45"/>
    <mergeCell ref="O45:Q45"/>
    <mergeCell ref="R45:T45"/>
    <mergeCell ref="U45:W45"/>
    <mergeCell ref="X45:AH45"/>
    <mergeCell ref="BL46:BV46"/>
    <mergeCell ref="BW46:BY46"/>
    <mergeCell ref="BZ46:CB46"/>
    <mergeCell ref="A47:N47"/>
    <mergeCell ref="O47:Q47"/>
    <mergeCell ref="R47:T47"/>
    <mergeCell ref="U47:W47"/>
    <mergeCell ref="X47:AH47"/>
    <mergeCell ref="AI47:AK47"/>
    <mergeCell ref="AL47:AN47"/>
    <mergeCell ref="AL46:AN46"/>
    <mergeCell ref="AO46:AQ46"/>
    <mergeCell ref="AR46:BB46"/>
    <mergeCell ref="BC46:BE46"/>
    <mergeCell ref="BF46:BH46"/>
    <mergeCell ref="BI46:BK46"/>
    <mergeCell ref="BW47:BY47"/>
    <mergeCell ref="BZ47:CB47"/>
    <mergeCell ref="A48:C48"/>
    <mergeCell ref="D48:N48"/>
    <mergeCell ref="O48:Q48"/>
    <mergeCell ref="R48:T48"/>
    <mergeCell ref="U48:W48"/>
    <mergeCell ref="X48:AH48"/>
    <mergeCell ref="AI48:AK48"/>
    <mergeCell ref="AL48:AN48"/>
    <mergeCell ref="AO47:AQ47"/>
    <mergeCell ref="AR47:BB47"/>
    <mergeCell ref="BC47:BE47"/>
    <mergeCell ref="BF47:BH47"/>
    <mergeCell ref="BI47:BK47"/>
    <mergeCell ref="BL47:BV47"/>
    <mergeCell ref="AR49:BB49"/>
    <mergeCell ref="BC49:BE49"/>
    <mergeCell ref="BF49:BH49"/>
    <mergeCell ref="BI49:BO51"/>
    <mergeCell ref="BP49:BV51"/>
    <mergeCell ref="BW49:CB51"/>
    <mergeCell ref="BZ48:CB48"/>
    <mergeCell ref="A49:C49"/>
    <mergeCell ref="D49:N49"/>
    <mergeCell ref="O49:Q49"/>
    <mergeCell ref="R49:T49"/>
    <mergeCell ref="U49:W49"/>
    <mergeCell ref="X49:AH49"/>
    <mergeCell ref="AI49:AK49"/>
    <mergeCell ref="AL49:AN49"/>
    <mergeCell ref="AO49:AQ49"/>
    <mergeCell ref="AO48:AQ48"/>
    <mergeCell ref="AR48:BB48"/>
    <mergeCell ref="BC48:BE48"/>
    <mergeCell ref="BF48:BH48"/>
    <mergeCell ref="BI48:BV48"/>
    <mergeCell ref="BW48:BY48"/>
    <mergeCell ref="AI50:AK50"/>
    <mergeCell ref="AL50:AN50"/>
    <mergeCell ref="AO50:AQ50"/>
    <mergeCell ref="AR50:BB50"/>
    <mergeCell ref="BC50:BE50"/>
    <mergeCell ref="BF50:BH50"/>
    <mergeCell ref="A50:C50"/>
    <mergeCell ref="D50:N50"/>
    <mergeCell ref="O50:Q50"/>
    <mergeCell ref="R50:T50"/>
    <mergeCell ref="U50:W50"/>
    <mergeCell ref="X50:AH50"/>
    <mergeCell ref="AR51:BB51"/>
    <mergeCell ref="BC51:BE51"/>
    <mergeCell ref="BF51:BH51"/>
    <mergeCell ref="A51:C51"/>
    <mergeCell ref="D51:N51"/>
    <mergeCell ref="O51:Q51"/>
    <mergeCell ref="R51:T51"/>
    <mergeCell ref="U51:W51"/>
    <mergeCell ref="X51:AH51"/>
    <mergeCell ref="A52:C52"/>
    <mergeCell ref="D52:N52"/>
    <mergeCell ref="O52:Q52"/>
    <mergeCell ref="R52:T52"/>
    <mergeCell ref="U52:AH52"/>
    <mergeCell ref="AI52:AK52"/>
    <mergeCell ref="AI51:AK51"/>
    <mergeCell ref="AL51:AN51"/>
    <mergeCell ref="AO51:AQ51"/>
    <mergeCell ref="BC53:BE53"/>
    <mergeCell ref="BF53:BH53"/>
    <mergeCell ref="BC54:BE54"/>
    <mergeCell ref="BF54:BH54"/>
    <mergeCell ref="BC55:BE55"/>
    <mergeCell ref="BF55:BH55"/>
    <mergeCell ref="AL52:AN52"/>
    <mergeCell ref="AO52:AQ52"/>
    <mergeCell ref="AR52:BB52"/>
    <mergeCell ref="BC52:BE52"/>
    <mergeCell ref="BF52:BH52"/>
    <mergeCell ref="A55:C55"/>
    <mergeCell ref="D55:N55"/>
    <mergeCell ref="O55:Q55"/>
    <mergeCell ref="R55:T55"/>
    <mergeCell ref="AO55:AQ55"/>
    <mergeCell ref="AR55:BB55"/>
    <mergeCell ref="A54:C54"/>
    <mergeCell ref="D54:N54"/>
    <mergeCell ref="O54:Q54"/>
    <mergeCell ref="R54:T54"/>
    <mergeCell ref="AO54:AQ54"/>
    <mergeCell ref="AR54:BB54"/>
    <mergeCell ref="AB53:AH55"/>
    <mergeCell ref="AI53:AN55"/>
    <mergeCell ref="AO53:AQ53"/>
    <mergeCell ref="AR53:BB53"/>
    <mergeCell ref="A53:C53"/>
    <mergeCell ref="D53:N53"/>
    <mergeCell ref="O53:Q53"/>
    <mergeCell ref="R53:T53"/>
    <mergeCell ref="U53:AA55"/>
    <mergeCell ref="BC56:BE56"/>
    <mergeCell ref="BF56:BH56"/>
    <mergeCell ref="A57:C57"/>
    <mergeCell ref="D57:N57"/>
    <mergeCell ref="O57:Q57"/>
    <mergeCell ref="R57:T57"/>
    <mergeCell ref="AO57:AQ57"/>
    <mergeCell ref="AR57:BB57"/>
    <mergeCell ref="BC57:BE57"/>
    <mergeCell ref="BF57:BH57"/>
    <mergeCell ref="A56:C56"/>
    <mergeCell ref="D56:N56"/>
    <mergeCell ref="O56:Q56"/>
    <mergeCell ref="R56:T56"/>
    <mergeCell ref="AO56:AQ56"/>
    <mergeCell ref="AR56:BB56"/>
    <mergeCell ref="BF58:BH58"/>
    <mergeCell ref="A59:C59"/>
    <mergeCell ref="D59:N59"/>
    <mergeCell ref="O59:Q59"/>
    <mergeCell ref="R59:T59"/>
    <mergeCell ref="AO59:AQ59"/>
    <mergeCell ref="AR59:BB59"/>
    <mergeCell ref="BC59:BE59"/>
    <mergeCell ref="BF59:BH59"/>
    <mergeCell ref="A58:C58"/>
    <mergeCell ref="D58:N58"/>
    <mergeCell ref="O58:Q58"/>
    <mergeCell ref="R58:T58"/>
    <mergeCell ref="AO58:BB58"/>
    <mergeCell ref="BC58:BE58"/>
    <mergeCell ref="BL59:BS59"/>
    <mergeCell ref="A60:C60"/>
    <mergeCell ref="D60:N60"/>
    <mergeCell ref="O60:Q60"/>
    <mergeCell ref="R60:T60"/>
    <mergeCell ref="AO60:AQ60"/>
    <mergeCell ref="AR60:BB60"/>
    <mergeCell ref="BC60:BE60"/>
    <mergeCell ref="BF60:BH60"/>
    <mergeCell ref="BL60:BO60"/>
    <mergeCell ref="BP60:BS60"/>
    <mergeCell ref="A61:C61"/>
    <mergeCell ref="D61:N61"/>
    <mergeCell ref="O61:Q61"/>
    <mergeCell ref="R61:T61"/>
    <mergeCell ref="AO61:AQ61"/>
    <mergeCell ref="AR61:BB61"/>
    <mergeCell ref="BC61:BE61"/>
    <mergeCell ref="BF61:BH61"/>
    <mergeCell ref="BL61:BO61"/>
    <mergeCell ref="BP61:BS61"/>
    <mergeCell ref="A62:C62"/>
    <mergeCell ref="D62:N62"/>
    <mergeCell ref="O62:Q62"/>
    <mergeCell ref="R62:T62"/>
    <mergeCell ref="AO62:AQ62"/>
    <mergeCell ref="AR62:BB62"/>
    <mergeCell ref="BC62:BE62"/>
    <mergeCell ref="BF62:BH62"/>
    <mergeCell ref="BL62:BO62"/>
    <mergeCell ref="BP62:BS62"/>
    <mergeCell ref="A63:C63"/>
    <mergeCell ref="D63:N63"/>
    <mergeCell ref="O63:Q63"/>
    <mergeCell ref="R63:T63"/>
    <mergeCell ref="AO63:AQ63"/>
    <mergeCell ref="AR63:BB63"/>
    <mergeCell ref="BC63:BE63"/>
    <mergeCell ref="BF63:BH63"/>
    <mergeCell ref="BL63:BO63"/>
    <mergeCell ref="BP63:BS63"/>
    <mergeCell ref="A64:N64"/>
    <mergeCell ref="O64:Q64"/>
    <mergeCell ref="R64:T64"/>
    <mergeCell ref="AO64:AQ64"/>
    <mergeCell ref="AR64:BB64"/>
    <mergeCell ref="BC64:BE64"/>
    <mergeCell ref="BF64:BH64"/>
    <mergeCell ref="BL64:BS64"/>
    <mergeCell ref="BC65:BE65"/>
    <mergeCell ref="BF65:BH65"/>
    <mergeCell ref="A66:C66"/>
    <mergeCell ref="D66:N66"/>
    <mergeCell ref="O66:Q66"/>
    <mergeCell ref="R66:T66"/>
    <mergeCell ref="AO66:AQ66"/>
    <mergeCell ref="AR66:BB66"/>
    <mergeCell ref="BC66:BE66"/>
    <mergeCell ref="BF66:BH66"/>
    <mergeCell ref="A65:C65"/>
    <mergeCell ref="D65:N65"/>
    <mergeCell ref="O65:Q65"/>
    <mergeCell ref="R65:T65"/>
    <mergeCell ref="AO65:AQ65"/>
    <mergeCell ref="AR65:BB65"/>
    <mergeCell ref="BC67:BE67"/>
    <mergeCell ref="BF67:BH67"/>
    <mergeCell ref="A68:C68"/>
    <mergeCell ref="D68:N68"/>
    <mergeCell ref="O68:Q68"/>
    <mergeCell ref="R68:T68"/>
    <mergeCell ref="AO68:AQ68"/>
    <mergeCell ref="AR68:BB68"/>
    <mergeCell ref="BC68:BE68"/>
    <mergeCell ref="BF68:BH68"/>
    <mergeCell ref="A67:C67"/>
    <mergeCell ref="D67:N67"/>
    <mergeCell ref="O67:Q67"/>
    <mergeCell ref="R67:T67"/>
    <mergeCell ref="AO67:AQ67"/>
    <mergeCell ref="AR67:BB67"/>
    <mergeCell ref="BL68:BP68"/>
    <mergeCell ref="BQ68:BV68"/>
    <mergeCell ref="BW68:BY68"/>
    <mergeCell ref="A69:C69"/>
    <mergeCell ref="D69:N69"/>
    <mergeCell ref="O69:Q69"/>
    <mergeCell ref="R69:T69"/>
    <mergeCell ref="AO69:AQ69"/>
    <mergeCell ref="AR69:BB69"/>
    <mergeCell ref="BC69:BE69"/>
    <mergeCell ref="BF69:BH69"/>
    <mergeCell ref="BL69:BP69"/>
    <mergeCell ref="BQ69:BT69"/>
    <mergeCell ref="BU69:BV69"/>
    <mergeCell ref="BW69:BY69"/>
    <mergeCell ref="A70:C70"/>
    <mergeCell ref="D70:N70"/>
    <mergeCell ref="O70:Q70"/>
    <mergeCell ref="R70:T70"/>
    <mergeCell ref="AO70:AQ70"/>
    <mergeCell ref="BW70:BY70"/>
    <mergeCell ref="A71:C71"/>
    <mergeCell ref="D71:N71"/>
    <mergeCell ref="O71:Q71"/>
    <mergeCell ref="R71:T71"/>
    <mergeCell ref="AO71:AQ71"/>
    <mergeCell ref="AR71:BB71"/>
    <mergeCell ref="BC71:BE71"/>
    <mergeCell ref="BF71:BH71"/>
    <mergeCell ref="BL71:BY72"/>
    <mergeCell ref="AR70:BB70"/>
    <mergeCell ref="BC70:BE70"/>
    <mergeCell ref="BF70:BH70"/>
    <mergeCell ref="BL70:BP70"/>
    <mergeCell ref="BQ70:BT70"/>
    <mergeCell ref="BU70:BV70"/>
    <mergeCell ref="BC72:BE72"/>
    <mergeCell ref="BF72:BH72"/>
    <mergeCell ref="A73:N73"/>
    <mergeCell ref="O73:Q73"/>
    <mergeCell ref="R73:T73"/>
    <mergeCell ref="AO73:AQ73"/>
    <mergeCell ref="AR73:BB73"/>
    <mergeCell ref="BC73:BE73"/>
    <mergeCell ref="BF73:BH73"/>
    <mergeCell ref="A72:C72"/>
    <mergeCell ref="D72:N72"/>
    <mergeCell ref="O72:Q72"/>
    <mergeCell ref="R72:T72"/>
    <mergeCell ref="AO72:AQ72"/>
    <mergeCell ref="AR72:BB72"/>
    <mergeCell ref="BK83:BY85"/>
    <mergeCell ref="BK78:BY78"/>
    <mergeCell ref="CB78:CV79"/>
    <mergeCell ref="BK79:BY81"/>
    <mergeCell ref="CB80:CF82"/>
    <mergeCell ref="CG80:CV82"/>
    <mergeCell ref="BK82:BY82"/>
    <mergeCell ref="AO74:BB74"/>
    <mergeCell ref="BC74:BE74"/>
    <mergeCell ref="BF74:BH74"/>
    <mergeCell ref="CB74:CV75"/>
    <mergeCell ref="BK76:BY77"/>
    <mergeCell ref="CB76:CV77"/>
  </mergeCells>
  <phoneticPr fontId="1"/>
  <conditionalFormatting sqref="AF8:AO10">
    <cfRule type="cellIs" dxfId="18" priority="8" stopIfTrue="1" operator="equal">
      <formula>0</formula>
    </cfRule>
  </conditionalFormatting>
  <conditionalFormatting sqref="AP10:AU10">
    <cfRule type="cellIs" dxfId="17" priority="9" stopIfTrue="1" operator="equal">
      <formula>0</formula>
    </cfRule>
  </conditionalFormatting>
  <conditionalFormatting sqref="AC12:AJ12">
    <cfRule type="cellIs" dxfId="16" priority="7" operator="equal">
      <formula>0</formula>
    </cfRule>
  </conditionalFormatting>
  <conditionalFormatting sqref="AY12">
    <cfRule type="expression" dxfId="15" priority="6" stopIfTrue="1">
      <formula>AO12=0</formula>
    </cfRule>
  </conditionalFormatting>
  <conditionalFormatting sqref="AO12:AX12 BQ12:BX12">
    <cfRule type="cellIs" dxfId="14" priority="5" operator="equal">
      <formula>0</formula>
    </cfRule>
  </conditionalFormatting>
  <conditionalFormatting sqref="AK12">
    <cfRule type="expression" dxfId="13" priority="4" stopIfTrue="1">
      <formula>AC12=0</formula>
    </cfRule>
  </conditionalFormatting>
  <conditionalFormatting sqref="A12:J12">
    <cfRule type="cellIs" dxfId="12" priority="3" operator="equal">
      <formula>0</formula>
    </cfRule>
  </conditionalFormatting>
  <conditionalFormatting sqref="K12">
    <cfRule type="expression" dxfId="11" priority="2" stopIfTrue="1">
      <formula>A12=0</formula>
    </cfRule>
  </conditionalFormatting>
  <conditionalFormatting sqref="BY12">
    <cfRule type="expression" dxfId="10" priority="1" stopIfTrue="1">
      <formula>BQ12=0</formula>
    </cfRule>
  </conditionalFormatting>
  <conditionalFormatting sqref="A14:C18 AO20:AQ35 BI25:BK34 U42:W43 U18:W40 AO14:AQ18 U14:W16 A34:C46 BI46:BK47 AO59:AQ73 A20:C32 A65:C72 A48:C63 U45:W51 BI36:BK44 BI14:BK23 AO37:AQ57">
    <cfRule type="expression" dxfId="9" priority="10">
      <formula>$BW$69="●"</formula>
    </cfRule>
  </conditionalFormatting>
  <dataValidations count="2">
    <dataValidation type="list" allowBlank="1" showInputMessage="1" showErrorMessage="1" sqref="BW69:BY69" xr:uid="{696D2D1A-8E90-4EC9-BF1E-C04FCC861065}">
      <formula1>"●,　"</formula1>
    </dataValidation>
    <dataValidation type="list" allowBlank="1" showInputMessage="1" showErrorMessage="1" sqref="A5:G8" xr:uid="{3A1C0EC5-2329-4520-90CC-0A515CE97B0E}">
      <formula1>$AV$3:$AZ$3</formula1>
    </dataValidation>
  </dataValidations>
  <pageMargins left="0.78740157480314965" right="0.39370078740157483" top="0.39370078740157483" bottom="0.35433070866141736" header="0.51181102362204722" footer="0.51181102362204722"/>
  <pageSetup paperSize="8" scale="7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15457" r:id="rId4" name="Group Box 1">
              <controlPr defaultSize="0" autoFill="0" autoPict="0">
                <anchor moveWithCells="1">
                  <from>
                    <xdr:col>47</xdr:col>
                    <xdr:colOff>0</xdr:colOff>
                    <xdr:row>7</xdr:row>
                    <xdr:rowOff>0</xdr:rowOff>
                  </from>
                  <to>
                    <xdr:col>56</xdr:col>
                    <xdr:colOff>0</xdr:colOff>
                    <xdr:row>9</xdr:row>
                    <xdr:rowOff>312420</xdr:rowOff>
                  </to>
                </anchor>
              </controlPr>
            </control>
          </mc:Choice>
        </mc:AlternateContent>
        <mc:AlternateContent xmlns:mc="http://schemas.openxmlformats.org/markup-compatibility/2006">
          <mc:Choice Requires="x14">
            <control shapeId="915458" r:id="rId5" name="Option Button 2">
              <controlPr defaultSize="0" autoFill="0" autoLine="0" autoPict="0">
                <anchor moveWithCells="1">
                  <from>
                    <xdr:col>47</xdr:col>
                    <xdr:colOff>7620</xdr:colOff>
                    <xdr:row>8</xdr:row>
                    <xdr:rowOff>0</xdr:rowOff>
                  </from>
                  <to>
                    <xdr:col>51</xdr:col>
                    <xdr:colOff>38100</xdr:colOff>
                    <xdr:row>9</xdr:row>
                    <xdr:rowOff>38100</xdr:rowOff>
                  </to>
                </anchor>
              </controlPr>
            </control>
          </mc:Choice>
        </mc:AlternateContent>
        <mc:AlternateContent xmlns:mc="http://schemas.openxmlformats.org/markup-compatibility/2006">
          <mc:Choice Requires="x14">
            <control shapeId="915459" r:id="rId6" name="Option Button 3">
              <controlPr defaultSize="0" autoFill="0" autoLine="0" autoPict="0">
                <anchor moveWithCells="1">
                  <from>
                    <xdr:col>47</xdr:col>
                    <xdr:colOff>7620</xdr:colOff>
                    <xdr:row>9</xdr:row>
                    <xdr:rowOff>45720</xdr:rowOff>
                  </from>
                  <to>
                    <xdr:col>49</xdr:col>
                    <xdr:colOff>152400</xdr:colOff>
                    <xdr:row>9</xdr:row>
                    <xdr:rowOff>259080</xdr:rowOff>
                  </to>
                </anchor>
              </controlPr>
            </control>
          </mc:Choice>
        </mc:AlternateContent>
        <mc:AlternateContent xmlns:mc="http://schemas.openxmlformats.org/markup-compatibility/2006">
          <mc:Choice Requires="x14">
            <control shapeId="915460" r:id="rId7" name="Option Button 4">
              <controlPr defaultSize="0" autoFill="0" autoLine="0" autoPict="0">
                <anchor moveWithCells="1">
                  <from>
                    <xdr:col>51</xdr:col>
                    <xdr:colOff>7620</xdr:colOff>
                    <xdr:row>9</xdr:row>
                    <xdr:rowOff>45720</xdr:rowOff>
                  </from>
                  <to>
                    <xdr:col>54</xdr:col>
                    <xdr:colOff>106680</xdr:colOff>
                    <xdr:row>9</xdr:row>
                    <xdr:rowOff>259080</xdr:rowOff>
                  </to>
                </anchor>
              </controlPr>
            </control>
          </mc:Choice>
        </mc:AlternateContent>
        <mc:AlternateContent xmlns:mc="http://schemas.openxmlformats.org/markup-compatibility/2006">
          <mc:Choice Requires="x14">
            <control shapeId="915461" r:id="rId8" name="Group Box 5">
              <controlPr defaultSize="0" autoFill="0" autoPict="0">
                <anchor moveWithCells="1">
                  <from>
                    <xdr:col>56</xdr:col>
                    <xdr:colOff>0</xdr:colOff>
                    <xdr:row>3</xdr:row>
                    <xdr:rowOff>0</xdr:rowOff>
                  </from>
                  <to>
                    <xdr:col>69</xdr:col>
                    <xdr:colOff>0</xdr:colOff>
                    <xdr:row>9</xdr:row>
                    <xdr:rowOff>312420</xdr:rowOff>
                  </to>
                </anchor>
              </controlPr>
            </control>
          </mc:Choice>
        </mc:AlternateContent>
        <mc:AlternateContent xmlns:mc="http://schemas.openxmlformats.org/markup-compatibility/2006">
          <mc:Choice Requires="x14">
            <control shapeId="915462" r:id="rId9" name="Option Button 6">
              <controlPr defaultSize="0" autoFill="0" autoLine="0" autoPict="0">
                <anchor moveWithCells="1">
                  <from>
                    <xdr:col>64</xdr:col>
                    <xdr:colOff>22860</xdr:colOff>
                    <xdr:row>3</xdr:row>
                    <xdr:rowOff>0</xdr:rowOff>
                  </from>
                  <to>
                    <xdr:col>68</xdr:col>
                    <xdr:colOff>38100</xdr:colOff>
                    <xdr:row>4</xdr:row>
                    <xdr:rowOff>0</xdr:rowOff>
                  </to>
                </anchor>
              </controlPr>
            </control>
          </mc:Choice>
        </mc:AlternateContent>
        <mc:AlternateContent xmlns:mc="http://schemas.openxmlformats.org/markup-compatibility/2006">
          <mc:Choice Requires="x14">
            <control shapeId="915463" r:id="rId10" name="Option Button 7">
              <controlPr defaultSize="0" autoFill="0" autoLine="0" autoPict="0">
                <anchor moveWithCells="1">
                  <from>
                    <xdr:col>56</xdr:col>
                    <xdr:colOff>30480</xdr:colOff>
                    <xdr:row>3</xdr:row>
                    <xdr:rowOff>175260</xdr:rowOff>
                  </from>
                  <to>
                    <xdr:col>60</xdr:col>
                    <xdr:colOff>38100</xdr:colOff>
                    <xdr:row>5</xdr:row>
                    <xdr:rowOff>0</xdr:rowOff>
                  </to>
                </anchor>
              </controlPr>
            </control>
          </mc:Choice>
        </mc:AlternateContent>
        <mc:AlternateContent xmlns:mc="http://schemas.openxmlformats.org/markup-compatibility/2006">
          <mc:Choice Requires="x14">
            <control shapeId="915464" r:id="rId11" name="Option Button 8">
              <controlPr defaultSize="0" autoFill="0" autoLine="0" autoPict="0">
                <anchor moveWithCells="1">
                  <from>
                    <xdr:col>64</xdr:col>
                    <xdr:colOff>7620</xdr:colOff>
                    <xdr:row>4</xdr:row>
                    <xdr:rowOff>0</xdr:rowOff>
                  </from>
                  <to>
                    <xdr:col>67</xdr:col>
                    <xdr:colOff>0</xdr:colOff>
                    <xdr:row>5</xdr:row>
                    <xdr:rowOff>38100</xdr:rowOff>
                  </to>
                </anchor>
              </controlPr>
            </control>
          </mc:Choice>
        </mc:AlternateContent>
        <mc:AlternateContent xmlns:mc="http://schemas.openxmlformats.org/markup-compatibility/2006">
          <mc:Choice Requires="x14">
            <control shapeId="915465" r:id="rId12" name="Check Box 9">
              <controlPr defaultSize="0" autoFill="0" autoLine="0" autoPict="0">
                <anchor moveWithCells="1">
                  <from>
                    <xdr:col>47</xdr:col>
                    <xdr:colOff>7620</xdr:colOff>
                    <xdr:row>6</xdr:row>
                    <xdr:rowOff>38100</xdr:rowOff>
                  </from>
                  <to>
                    <xdr:col>50</xdr:col>
                    <xdr:colOff>106680</xdr:colOff>
                    <xdr:row>7</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10B2F-0B29-480B-97DE-B868A3DFE11F}">
  <sheetPr>
    <pageSetUpPr fitToPage="1"/>
  </sheetPr>
  <dimension ref="A1:CV69"/>
  <sheetViews>
    <sheetView showGridLines="0" zoomScale="55" zoomScaleNormal="55" workbookViewId="0">
      <selection sqref="A1:BE2"/>
    </sheetView>
  </sheetViews>
  <sheetFormatPr defaultColWidth="9" defaultRowHeight="13.2" x14ac:dyDescent="0.2"/>
  <cols>
    <col min="1" max="100" width="2.5" style="62" customWidth="1"/>
    <col min="101" max="16384" width="9" style="62"/>
  </cols>
  <sheetData>
    <row r="1" spans="1:100" ht="18.75" customHeight="1" x14ac:dyDescent="0.4">
      <c r="A1" s="514" t="s">
        <v>1044</v>
      </c>
      <c r="B1" s="514"/>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c r="AH1" s="514"/>
      <c r="AI1" s="514"/>
      <c r="AJ1" s="514"/>
      <c r="AK1" s="514"/>
      <c r="AL1" s="514"/>
      <c r="AM1" s="514"/>
      <c r="AN1" s="514"/>
      <c r="AO1" s="514"/>
      <c r="AP1" s="514"/>
      <c r="AQ1" s="514"/>
      <c r="AR1" s="514"/>
      <c r="AS1" s="514"/>
      <c r="AT1" s="514"/>
      <c r="AU1" s="514"/>
      <c r="AV1" s="514"/>
      <c r="AW1" s="514"/>
      <c r="AX1" s="514"/>
      <c r="AY1" s="514"/>
      <c r="AZ1" s="514"/>
      <c r="BA1" s="514"/>
      <c r="BB1" s="514"/>
      <c r="BC1" s="514"/>
      <c r="BD1" s="514"/>
      <c r="BE1" s="514"/>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33"/>
      <c r="CG1" s="33"/>
      <c r="CH1" s="33"/>
      <c r="CI1" s="33"/>
      <c r="CJ1" s="33"/>
      <c r="CK1" s="33"/>
      <c r="CL1" s="33"/>
      <c r="CM1" s="33"/>
      <c r="CN1" s="33"/>
      <c r="CO1" s="33"/>
      <c r="CP1" s="33"/>
      <c r="CQ1" s="33"/>
      <c r="CR1" s="33"/>
      <c r="CS1" s="33"/>
      <c r="CT1" s="33"/>
      <c r="CU1" s="33"/>
      <c r="CV1" s="33"/>
    </row>
    <row r="2" spans="1:100" ht="17.25" customHeight="1" x14ac:dyDescent="0.4">
      <c r="A2" s="514"/>
      <c r="B2" s="514"/>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4"/>
      <c r="AI2" s="514"/>
      <c r="AJ2" s="514"/>
      <c r="AK2" s="514"/>
      <c r="AL2" s="514"/>
      <c r="AM2" s="514"/>
      <c r="AN2" s="514"/>
      <c r="AO2" s="514"/>
      <c r="AP2" s="514"/>
      <c r="AQ2" s="514"/>
      <c r="AR2" s="514"/>
      <c r="AS2" s="514"/>
      <c r="AT2" s="514"/>
      <c r="AU2" s="514"/>
      <c r="AV2" s="514"/>
      <c r="AW2" s="514"/>
      <c r="AX2" s="514"/>
      <c r="AY2" s="514"/>
      <c r="AZ2" s="514"/>
      <c r="BA2" s="514"/>
      <c r="BB2" s="514"/>
      <c r="BC2" s="514"/>
      <c r="BD2" s="514"/>
      <c r="BE2" s="514"/>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33"/>
      <c r="CF2" s="33"/>
      <c r="CG2" s="33"/>
      <c r="CH2" s="33"/>
      <c r="CI2" s="33"/>
      <c r="CJ2" s="33"/>
      <c r="CK2" s="33"/>
      <c r="CL2" s="33"/>
      <c r="CM2" s="33"/>
      <c r="CN2" s="33"/>
      <c r="CO2" s="33"/>
      <c r="CP2" s="33"/>
      <c r="CQ2" s="33"/>
      <c r="CR2" s="33"/>
      <c r="CS2" s="33"/>
      <c r="CT2" s="33"/>
      <c r="CU2" s="33"/>
      <c r="CV2" s="33"/>
    </row>
    <row r="3" spans="1:100" ht="14.25" customHeight="1" thickBot="1" x14ac:dyDescent="0.25">
      <c r="A3" s="34"/>
      <c r="B3" s="34"/>
      <c r="C3" s="34"/>
      <c r="D3" s="34"/>
      <c r="E3" s="34"/>
      <c r="F3" s="34"/>
      <c r="G3" s="34"/>
      <c r="H3" s="71"/>
      <c r="I3" s="515" t="s">
        <v>14</v>
      </c>
      <c r="J3" s="515"/>
      <c r="K3" s="515"/>
      <c r="L3" s="515"/>
      <c r="M3" s="515"/>
      <c r="N3" s="515"/>
      <c r="O3" s="515"/>
      <c r="P3" s="515"/>
      <c r="Q3" s="515"/>
      <c r="R3" s="34"/>
      <c r="S3" s="34"/>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52">
        <f>IF(CEILING(CJ4-1,7)-1&lt;CJ4,"",CEILING(CJ4-1,7)-1)</f>
        <v>44232</v>
      </c>
      <c r="AW3" s="52">
        <f>IF(AV3="",CEILING(CJ4-1,7)+6,AV3+7)</f>
        <v>44239</v>
      </c>
      <c r="AX3" s="52">
        <f>AW3+7</f>
        <v>44246</v>
      </c>
      <c r="AY3" s="52">
        <f>AX3+7</f>
        <v>44253</v>
      </c>
      <c r="AZ3" s="52"/>
      <c r="BA3" s="46" t="b">
        <f>IF(ヘッダ入力!BA3="","",ヘッダ入力!BA3)</f>
        <v>0</v>
      </c>
      <c r="BB3" s="46">
        <f>IF(ヘッダ入力!BB3="","",ヘッダ入力!BB3)</f>
        <v>0</v>
      </c>
      <c r="BC3" s="46">
        <f>IF(ヘッダ入力!BC3="","",ヘッダ入力!BC3)</f>
        <v>0</v>
      </c>
      <c r="BD3" s="71"/>
      <c r="BE3" s="516" t="s">
        <v>15</v>
      </c>
      <c r="BF3" s="516"/>
      <c r="BG3" s="516"/>
      <c r="BH3" s="516"/>
      <c r="BI3" s="516"/>
      <c r="BJ3" s="516"/>
      <c r="BK3" s="516"/>
      <c r="BL3" s="516"/>
      <c r="BM3" s="516"/>
      <c r="BN3" s="516"/>
      <c r="BO3" s="516"/>
      <c r="BP3" s="516"/>
      <c r="BQ3" s="516"/>
      <c r="BR3" s="71"/>
      <c r="BS3" s="71"/>
      <c r="BT3" s="71"/>
      <c r="BU3" s="71"/>
      <c r="BV3" s="71"/>
      <c r="BW3" s="71"/>
      <c r="BX3" s="71"/>
      <c r="BY3" s="71"/>
      <c r="BZ3" s="71"/>
      <c r="CA3" s="71"/>
      <c r="CB3" s="71"/>
      <c r="CC3" s="71"/>
      <c r="CD3" s="71"/>
      <c r="CE3" s="71"/>
      <c r="CF3" s="36"/>
      <c r="CG3" s="36"/>
      <c r="CH3" s="36"/>
      <c r="CI3" s="36"/>
      <c r="CJ3" s="36"/>
      <c r="CK3" s="36"/>
      <c r="CL3" s="36"/>
      <c r="CM3" s="36"/>
      <c r="CN3" s="36"/>
      <c r="CO3" s="36"/>
      <c r="CP3" s="36"/>
      <c r="CQ3" s="36"/>
      <c r="CR3" s="36"/>
      <c r="CS3" s="36"/>
      <c r="CT3" s="36"/>
      <c r="CU3" s="36"/>
      <c r="CV3" s="36"/>
    </row>
    <row r="4" spans="1:100" ht="14.25" customHeight="1" thickTop="1" x14ac:dyDescent="0.2">
      <c r="A4" s="517" t="s">
        <v>17</v>
      </c>
      <c r="B4" s="518"/>
      <c r="C4" s="518"/>
      <c r="D4" s="518"/>
      <c r="E4" s="518"/>
      <c r="F4" s="518"/>
      <c r="G4" s="519"/>
      <c r="H4" s="71"/>
      <c r="I4" s="517" t="s">
        <v>18</v>
      </c>
      <c r="J4" s="518"/>
      <c r="K4" s="518"/>
      <c r="L4" s="518"/>
      <c r="M4" s="518"/>
      <c r="N4" s="518"/>
      <c r="O4" s="518"/>
      <c r="P4" s="518"/>
      <c r="Q4" s="518"/>
      <c r="R4" s="518"/>
      <c r="S4" s="518"/>
      <c r="T4" s="518"/>
      <c r="U4" s="518"/>
      <c r="V4" s="518"/>
      <c r="W4" s="518"/>
      <c r="X4" s="518"/>
      <c r="Y4" s="518"/>
      <c r="Z4" s="518"/>
      <c r="AA4" s="518"/>
      <c r="AB4" s="518"/>
      <c r="AC4" s="518"/>
      <c r="AD4" s="518"/>
      <c r="AE4" s="520"/>
      <c r="AF4" s="521" t="s">
        <v>19</v>
      </c>
      <c r="AG4" s="518"/>
      <c r="AH4" s="518"/>
      <c r="AI4" s="518"/>
      <c r="AJ4" s="518"/>
      <c r="AK4" s="518"/>
      <c r="AL4" s="518"/>
      <c r="AM4" s="518"/>
      <c r="AN4" s="520"/>
      <c r="AO4" s="521" t="s">
        <v>112</v>
      </c>
      <c r="AP4" s="518"/>
      <c r="AQ4" s="518"/>
      <c r="AR4" s="518"/>
      <c r="AS4" s="518"/>
      <c r="AT4" s="518"/>
      <c r="AU4" s="520"/>
      <c r="AV4" s="521" t="s">
        <v>21</v>
      </c>
      <c r="AW4" s="518"/>
      <c r="AX4" s="518"/>
      <c r="AY4" s="518"/>
      <c r="AZ4" s="518"/>
      <c r="BA4" s="518"/>
      <c r="BB4" s="518"/>
      <c r="BC4" s="518"/>
      <c r="BD4" s="519"/>
      <c r="BE4" s="522" t="s">
        <v>22</v>
      </c>
      <c r="BF4" s="523"/>
      <c r="BG4" s="523"/>
      <c r="BH4" s="523"/>
      <c r="BI4" s="523"/>
      <c r="BJ4" s="523"/>
      <c r="BK4" s="523"/>
      <c r="BL4" s="523"/>
      <c r="BM4" s="72" t="s">
        <v>23</v>
      </c>
      <c r="BN4" s="479" t="s">
        <v>24</v>
      </c>
      <c r="BO4" s="479"/>
      <c r="BP4" s="479"/>
      <c r="BQ4" s="480"/>
      <c r="BR4" s="586" t="s">
        <v>27</v>
      </c>
      <c r="BS4" s="587"/>
      <c r="BT4" s="587"/>
      <c r="BU4" s="587"/>
      <c r="BV4" s="485" t="s">
        <v>113</v>
      </c>
      <c r="BW4" s="485"/>
      <c r="BX4" s="485"/>
      <c r="BY4" s="485"/>
      <c r="BZ4" s="485"/>
      <c r="CA4" s="485"/>
      <c r="CB4" s="485"/>
      <c r="CC4" s="485"/>
      <c r="CD4" s="485"/>
      <c r="CE4" s="485"/>
      <c r="CF4" s="485"/>
      <c r="CG4" s="487" t="s">
        <v>28</v>
      </c>
      <c r="CH4" s="487"/>
      <c r="CI4" s="488"/>
      <c r="CJ4" s="491">
        <f>チラシ申込書CSV出力!A1</f>
        <v>44228</v>
      </c>
      <c r="CK4" s="492"/>
      <c r="CL4" s="492"/>
      <c r="CM4" s="492"/>
      <c r="CN4" s="492"/>
      <c r="CO4" s="492"/>
      <c r="CP4" s="492"/>
      <c r="CQ4" s="492"/>
      <c r="CR4" s="492"/>
      <c r="CS4" s="492"/>
      <c r="CT4" s="492"/>
      <c r="CU4" s="492"/>
      <c r="CV4" s="492"/>
    </row>
    <row r="5" spans="1:100" ht="17.25" customHeight="1" x14ac:dyDescent="0.2">
      <c r="A5" s="493" t="str">
        <f>IF(ヘッダ入力!A5="","",ヘッダ入力!A5)</f>
        <v/>
      </c>
      <c r="B5" s="494"/>
      <c r="C5" s="494"/>
      <c r="D5" s="494"/>
      <c r="E5" s="494"/>
      <c r="F5" s="494"/>
      <c r="G5" s="495"/>
      <c r="H5" s="71"/>
      <c r="I5" s="623" t="str">
        <f>IF(ヘッダ入力!I5="","",ヘッダ入力!I5)</f>
        <v/>
      </c>
      <c r="J5" s="624"/>
      <c r="K5" s="624"/>
      <c r="L5" s="624"/>
      <c r="M5" s="624"/>
      <c r="N5" s="624"/>
      <c r="O5" s="624"/>
      <c r="P5" s="624"/>
      <c r="Q5" s="624"/>
      <c r="R5" s="624"/>
      <c r="S5" s="624"/>
      <c r="T5" s="624"/>
      <c r="U5" s="624"/>
      <c r="V5" s="624"/>
      <c r="W5" s="624"/>
      <c r="X5" s="624"/>
      <c r="Y5" s="624"/>
      <c r="Z5" s="624"/>
      <c r="AA5" s="624"/>
      <c r="AB5" s="624"/>
      <c r="AC5" s="624"/>
      <c r="AD5" s="624"/>
      <c r="AE5" s="625"/>
      <c r="AF5" s="502" t="str">
        <f>IF(ヘッダ入力!AF5="","",ヘッダ入力!AF5)</f>
        <v/>
      </c>
      <c r="AG5" s="503"/>
      <c r="AH5" s="503"/>
      <c r="AI5" s="503"/>
      <c r="AJ5" s="503"/>
      <c r="AK5" s="503"/>
      <c r="AL5" s="503"/>
      <c r="AM5" s="503"/>
      <c r="AN5" s="504"/>
      <c r="AO5" s="508" t="str">
        <f>IF(ヘッダ入力!AO5="","",ヘッダ入力!AO5)</f>
        <v/>
      </c>
      <c r="AP5" s="509"/>
      <c r="AQ5" s="509"/>
      <c r="AR5" s="509"/>
      <c r="AS5" s="509"/>
      <c r="AT5" s="509"/>
      <c r="AU5" s="510"/>
      <c r="AV5" s="473" t="s">
        <v>29</v>
      </c>
      <c r="AW5" s="474"/>
      <c r="AX5" s="469" t="str">
        <f>IF(ヘッダ入力!AX5="","",ヘッダ入力!AX5)</f>
        <v/>
      </c>
      <c r="AY5" s="470"/>
      <c r="AZ5" s="470"/>
      <c r="BA5" s="470"/>
      <c r="BB5" s="470"/>
      <c r="BC5" s="470"/>
      <c r="BD5" s="71" t="s">
        <v>30</v>
      </c>
      <c r="BE5" s="37"/>
      <c r="BF5" s="471" t="s">
        <v>31</v>
      </c>
      <c r="BG5" s="471"/>
      <c r="BH5" s="471"/>
      <c r="BI5" s="471"/>
      <c r="BJ5" s="471"/>
      <c r="BK5" s="471"/>
      <c r="BL5" s="70"/>
      <c r="BM5" s="70"/>
      <c r="BN5" s="471" t="s">
        <v>114</v>
      </c>
      <c r="BO5" s="471"/>
      <c r="BP5" s="471"/>
      <c r="BQ5" s="472"/>
      <c r="BR5" s="588"/>
      <c r="BS5" s="589"/>
      <c r="BT5" s="589"/>
      <c r="BU5" s="589"/>
      <c r="BV5" s="486"/>
      <c r="BW5" s="486"/>
      <c r="BX5" s="486"/>
      <c r="BY5" s="486"/>
      <c r="BZ5" s="486"/>
      <c r="CA5" s="486"/>
      <c r="CB5" s="486"/>
      <c r="CC5" s="486"/>
      <c r="CD5" s="486"/>
      <c r="CE5" s="486"/>
      <c r="CF5" s="486"/>
      <c r="CG5" s="489"/>
      <c r="CH5" s="489"/>
      <c r="CI5" s="490"/>
      <c r="CJ5" s="491"/>
      <c r="CK5" s="492"/>
      <c r="CL5" s="492"/>
      <c r="CM5" s="492"/>
      <c r="CN5" s="492"/>
      <c r="CO5" s="492"/>
      <c r="CP5" s="492"/>
      <c r="CQ5" s="492"/>
      <c r="CR5" s="492"/>
      <c r="CS5" s="492"/>
      <c r="CT5" s="492"/>
      <c r="CU5" s="492"/>
      <c r="CV5" s="492"/>
    </row>
    <row r="6" spans="1:100" ht="17.25" customHeight="1" x14ac:dyDescent="0.2">
      <c r="A6" s="493"/>
      <c r="B6" s="494"/>
      <c r="C6" s="494"/>
      <c r="D6" s="494"/>
      <c r="E6" s="494"/>
      <c r="F6" s="494"/>
      <c r="G6" s="495"/>
      <c r="H6" s="71"/>
      <c r="I6" s="626"/>
      <c r="J6" s="627"/>
      <c r="K6" s="627"/>
      <c r="L6" s="627"/>
      <c r="M6" s="627"/>
      <c r="N6" s="627"/>
      <c r="O6" s="627"/>
      <c r="P6" s="627"/>
      <c r="Q6" s="627"/>
      <c r="R6" s="627"/>
      <c r="S6" s="627"/>
      <c r="T6" s="627"/>
      <c r="U6" s="627"/>
      <c r="V6" s="627"/>
      <c r="W6" s="627"/>
      <c r="X6" s="627"/>
      <c r="Y6" s="627"/>
      <c r="Z6" s="627"/>
      <c r="AA6" s="627"/>
      <c r="AB6" s="627"/>
      <c r="AC6" s="627"/>
      <c r="AD6" s="627"/>
      <c r="AE6" s="628"/>
      <c r="AF6" s="505"/>
      <c r="AG6" s="506"/>
      <c r="AH6" s="506"/>
      <c r="AI6" s="506"/>
      <c r="AJ6" s="506"/>
      <c r="AK6" s="506"/>
      <c r="AL6" s="506"/>
      <c r="AM6" s="506"/>
      <c r="AN6" s="507"/>
      <c r="AO6" s="511"/>
      <c r="AP6" s="512"/>
      <c r="AQ6" s="512"/>
      <c r="AR6" s="512"/>
      <c r="AS6" s="512"/>
      <c r="AT6" s="512"/>
      <c r="AU6" s="513"/>
      <c r="AV6" s="473" t="s">
        <v>29</v>
      </c>
      <c r="AW6" s="474"/>
      <c r="AX6" s="475" t="str">
        <f>IF(ヘッダ入力!AX6="","",ヘッダ入力!AX6)</f>
        <v/>
      </c>
      <c r="AY6" s="476"/>
      <c r="AZ6" s="476"/>
      <c r="BA6" s="476"/>
      <c r="BB6" s="476"/>
      <c r="BC6" s="476"/>
      <c r="BD6" s="71" t="s">
        <v>30</v>
      </c>
      <c r="BE6" s="38"/>
      <c r="BF6" s="477"/>
      <c r="BG6" s="477"/>
      <c r="BH6" s="477"/>
      <c r="BI6" s="477"/>
      <c r="BJ6" s="478"/>
      <c r="BK6" s="478"/>
      <c r="BL6" s="478"/>
      <c r="BM6" s="478"/>
      <c r="BN6" s="478"/>
      <c r="BO6" s="478"/>
      <c r="BP6" s="478"/>
      <c r="BQ6" s="39"/>
      <c r="BR6" s="457" t="s">
        <v>35</v>
      </c>
      <c r="BS6" s="458"/>
      <c r="BT6" s="458"/>
      <c r="BU6" s="458"/>
      <c r="BV6" s="458"/>
      <c r="BW6" s="458"/>
      <c r="BX6" s="458"/>
      <c r="BY6" s="458"/>
      <c r="BZ6" s="458"/>
      <c r="CA6" s="458"/>
      <c r="CB6" s="458"/>
      <c r="CC6" s="458"/>
      <c r="CD6" s="458"/>
      <c r="CE6" s="458"/>
      <c r="CF6" s="458"/>
      <c r="CG6" s="458"/>
      <c r="CH6" s="458"/>
      <c r="CI6" s="459"/>
      <c r="CJ6" s="491"/>
      <c r="CK6" s="492"/>
      <c r="CL6" s="492"/>
      <c r="CM6" s="492"/>
      <c r="CN6" s="492"/>
      <c r="CO6" s="492"/>
      <c r="CP6" s="492"/>
      <c r="CQ6" s="492"/>
      <c r="CR6" s="492"/>
      <c r="CS6" s="492"/>
      <c r="CT6" s="492"/>
      <c r="CU6" s="492"/>
      <c r="CV6" s="492"/>
    </row>
    <row r="7" spans="1:100" ht="18" customHeight="1" x14ac:dyDescent="0.2">
      <c r="A7" s="493"/>
      <c r="B7" s="494"/>
      <c r="C7" s="494"/>
      <c r="D7" s="494"/>
      <c r="E7" s="494"/>
      <c r="F7" s="494"/>
      <c r="G7" s="495"/>
      <c r="H7" s="71"/>
      <c r="I7" s="460" t="s">
        <v>36</v>
      </c>
      <c r="J7" s="461"/>
      <c r="K7" s="462" t="str">
        <f>IF(ヘッダ入力!K7="","",ヘッダ入力!K7)</f>
        <v/>
      </c>
      <c r="L7" s="463"/>
      <c r="M7" s="463"/>
      <c r="N7" s="69" t="s">
        <v>37</v>
      </c>
      <c r="O7" s="462" t="str">
        <f>IF(ヘッダ入力!O7="","",ヘッダ入力!O7)</f>
        <v/>
      </c>
      <c r="P7" s="463"/>
      <c r="Q7" s="463"/>
      <c r="R7" s="69" t="s">
        <v>37</v>
      </c>
      <c r="S7" s="462" t="str">
        <f>IF(ヘッダ入力!S7="","",ヘッダ入力!S7)</f>
        <v/>
      </c>
      <c r="T7" s="463"/>
      <c r="U7" s="463"/>
      <c r="V7" s="463"/>
      <c r="W7" s="464" t="s">
        <v>38</v>
      </c>
      <c r="X7" s="464"/>
      <c r="Y7" s="464"/>
      <c r="Z7" s="465" t="str">
        <f>IF(ヘッダ入力!Z7="","",ヘッダ入力!Z7)</f>
        <v/>
      </c>
      <c r="AA7" s="465"/>
      <c r="AB7" s="465"/>
      <c r="AC7" s="465"/>
      <c r="AD7" s="466" t="s">
        <v>39</v>
      </c>
      <c r="AE7" s="467"/>
      <c r="AF7" s="442" t="s">
        <v>40</v>
      </c>
      <c r="AG7" s="443"/>
      <c r="AH7" s="443"/>
      <c r="AI7" s="443"/>
      <c r="AJ7" s="443"/>
      <c r="AK7" s="443"/>
      <c r="AL7" s="443"/>
      <c r="AM7" s="443"/>
      <c r="AN7" s="443"/>
      <c r="AO7" s="443"/>
      <c r="AP7" s="443"/>
      <c r="AQ7" s="443"/>
      <c r="AR7" s="443"/>
      <c r="AS7" s="443"/>
      <c r="AT7" s="443"/>
      <c r="AU7" s="68"/>
      <c r="AV7" s="40"/>
      <c r="AW7" s="468" t="s">
        <v>42</v>
      </c>
      <c r="AX7" s="468"/>
      <c r="AY7" s="468"/>
      <c r="AZ7" s="468"/>
      <c r="BA7" s="468"/>
      <c r="BB7" s="41"/>
      <c r="BC7" s="41"/>
      <c r="BD7" s="42"/>
      <c r="BE7" s="423" t="s">
        <v>43</v>
      </c>
      <c r="BF7" s="424"/>
      <c r="BG7" s="424"/>
      <c r="BH7" s="424"/>
      <c r="BI7" s="425"/>
      <c r="BJ7" s="426" t="s">
        <v>44</v>
      </c>
      <c r="BK7" s="424"/>
      <c r="BL7" s="424"/>
      <c r="BM7" s="424"/>
      <c r="BN7" s="424"/>
      <c r="BO7" s="424"/>
      <c r="BP7" s="424"/>
      <c r="BQ7" s="427"/>
      <c r="BR7" s="428" t="s">
        <v>113</v>
      </c>
      <c r="BS7" s="429"/>
      <c r="BT7" s="429"/>
      <c r="BU7" s="429"/>
      <c r="BV7" s="429"/>
      <c r="BW7" s="429"/>
      <c r="BX7" s="429"/>
      <c r="BY7" s="429"/>
      <c r="BZ7" s="429"/>
      <c r="CA7" s="429"/>
      <c r="CB7" s="429"/>
      <c r="CC7" s="429"/>
      <c r="CD7" s="429"/>
      <c r="CE7" s="429"/>
      <c r="CF7" s="429"/>
      <c r="CG7" s="429"/>
      <c r="CH7" s="429"/>
      <c r="CI7" s="430"/>
      <c r="CJ7" s="434">
        <f>チラシ申込書CSV出力!A2</f>
        <v>44215</v>
      </c>
      <c r="CK7" s="435"/>
      <c r="CL7" s="435"/>
      <c r="CM7" s="435"/>
      <c r="CN7" s="435"/>
      <c r="CO7" s="435"/>
      <c r="CP7" s="435"/>
      <c r="CQ7" s="435"/>
      <c r="CR7" s="435"/>
      <c r="CS7" s="435"/>
      <c r="CT7" s="435"/>
      <c r="CU7" s="435"/>
      <c r="CV7" s="435"/>
    </row>
    <row r="8" spans="1:100" ht="14.25" customHeight="1" thickBot="1" x14ac:dyDescent="0.25">
      <c r="A8" s="496"/>
      <c r="B8" s="497"/>
      <c r="C8" s="497"/>
      <c r="D8" s="497"/>
      <c r="E8" s="497"/>
      <c r="F8" s="497"/>
      <c r="G8" s="498"/>
      <c r="H8" s="71"/>
      <c r="I8" s="436" t="s">
        <v>45</v>
      </c>
      <c r="J8" s="418"/>
      <c r="K8" s="418"/>
      <c r="L8" s="418"/>
      <c r="M8" s="418"/>
      <c r="N8" s="418"/>
      <c r="O8" s="418"/>
      <c r="P8" s="418"/>
      <c r="Q8" s="418"/>
      <c r="R8" s="418"/>
      <c r="S8" s="418"/>
      <c r="T8" s="418"/>
      <c r="U8" s="418"/>
      <c r="V8" s="418"/>
      <c r="W8" s="418"/>
      <c r="X8" s="418"/>
      <c r="Y8" s="418"/>
      <c r="Z8" s="418"/>
      <c r="AA8" s="418"/>
      <c r="AB8" s="418"/>
      <c r="AC8" s="418"/>
      <c r="AD8" s="418"/>
      <c r="AE8" s="437"/>
      <c r="AF8" s="438" t="str">
        <f>IF(A12=0,"",A12)</f>
        <v/>
      </c>
      <c r="AG8" s="439"/>
      <c r="AH8" s="439"/>
      <c r="AI8" s="439"/>
      <c r="AJ8" s="439"/>
      <c r="AK8" s="439"/>
      <c r="AL8" s="439"/>
      <c r="AM8" s="439"/>
      <c r="AN8" s="439"/>
      <c r="AO8" s="439"/>
      <c r="AP8" s="418"/>
      <c r="AQ8" s="418"/>
      <c r="AR8" s="418"/>
      <c r="AS8" s="418"/>
      <c r="AT8" s="418"/>
      <c r="AU8" s="437"/>
      <c r="AV8" s="442" t="s">
        <v>46</v>
      </c>
      <c r="AW8" s="443"/>
      <c r="AX8" s="443"/>
      <c r="AY8" s="443"/>
      <c r="AZ8" s="443"/>
      <c r="BA8" s="443"/>
      <c r="BB8" s="443"/>
      <c r="BC8" s="443"/>
      <c r="BD8" s="444"/>
      <c r="BE8" s="445" t="str">
        <f>IF(ヘッダ入力!BE8="","",ヘッダ入力!BE8)</f>
        <v/>
      </c>
      <c r="BF8" s="446"/>
      <c r="BG8" s="446"/>
      <c r="BH8" s="446"/>
      <c r="BI8" s="447"/>
      <c r="BJ8" s="451" t="str">
        <f>IF(ヘッダ入力!BJ8="","",ヘッダ入力!BJ8)</f>
        <v/>
      </c>
      <c r="BK8" s="452"/>
      <c r="BL8" s="452"/>
      <c r="BM8" s="452"/>
      <c r="BN8" s="452"/>
      <c r="BO8" s="452"/>
      <c r="BP8" s="452"/>
      <c r="BQ8" s="453"/>
      <c r="BR8" s="428"/>
      <c r="BS8" s="429"/>
      <c r="BT8" s="429"/>
      <c r="BU8" s="429"/>
      <c r="BV8" s="429"/>
      <c r="BW8" s="429"/>
      <c r="BX8" s="429"/>
      <c r="BY8" s="429"/>
      <c r="BZ8" s="429"/>
      <c r="CA8" s="429"/>
      <c r="CB8" s="429"/>
      <c r="CC8" s="429"/>
      <c r="CD8" s="429"/>
      <c r="CE8" s="429"/>
      <c r="CF8" s="429"/>
      <c r="CG8" s="429"/>
      <c r="CH8" s="429"/>
      <c r="CI8" s="430"/>
      <c r="CJ8" s="71"/>
      <c r="CK8" s="71"/>
      <c r="CL8" s="71"/>
      <c r="CM8" s="71"/>
      <c r="CN8" s="71"/>
      <c r="CO8" s="71"/>
      <c r="CP8" s="71"/>
      <c r="CQ8" s="71"/>
      <c r="CR8" s="71"/>
      <c r="CS8" s="71"/>
      <c r="CT8" s="71"/>
      <c r="CU8" s="71"/>
      <c r="CV8" s="71"/>
    </row>
    <row r="9" spans="1:100" ht="13.8" thickTop="1" x14ac:dyDescent="0.2">
      <c r="A9" s="71"/>
      <c r="B9" s="71"/>
      <c r="C9" s="71"/>
      <c r="D9" s="71"/>
      <c r="E9" s="71"/>
      <c r="F9" s="71"/>
      <c r="G9" s="71"/>
      <c r="H9" s="71"/>
      <c r="I9" s="409" t="str">
        <f>IF(ヘッダ入力!I9="","",ヘッダ入力!I9)</f>
        <v/>
      </c>
      <c r="J9" s="410"/>
      <c r="K9" s="410"/>
      <c r="L9" s="410"/>
      <c r="M9" s="410"/>
      <c r="N9" s="410"/>
      <c r="O9" s="410"/>
      <c r="P9" s="410"/>
      <c r="Q9" s="410"/>
      <c r="R9" s="410"/>
      <c r="S9" s="410"/>
      <c r="T9" s="410"/>
      <c r="U9" s="410"/>
      <c r="V9" s="410"/>
      <c r="W9" s="410"/>
      <c r="X9" s="410"/>
      <c r="Y9" s="410"/>
      <c r="Z9" s="410"/>
      <c r="AA9" s="410"/>
      <c r="AB9" s="410"/>
      <c r="AC9" s="410"/>
      <c r="AD9" s="410"/>
      <c r="AE9" s="411"/>
      <c r="AF9" s="438"/>
      <c r="AG9" s="439"/>
      <c r="AH9" s="439"/>
      <c r="AI9" s="439"/>
      <c r="AJ9" s="439"/>
      <c r="AK9" s="439"/>
      <c r="AL9" s="439"/>
      <c r="AM9" s="439"/>
      <c r="AN9" s="439"/>
      <c r="AO9" s="439"/>
      <c r="AP9" s="582" t="s">
        <v>47</v>
      </c>
      <c r="AQ9" s="583"/>
      <c r="AR9" s="583"/>
      <c r="AS9" s="583"/>
      <c r="AT9" s="583"/>
      <c r="AU9" s="584"/>
      <c r="AV9" s="66"/>
      <c r="AW9" s="418" t="s">
        <v>48</v>
      </c>
      <c r="AX9" s="418"/>
      <c r="AY9" s="418"/>
      <c r="AZ9" s="418"/>
      <c r="BA9" s="418"/>
      <c r="BB9" s="66"/>
      <c r="BC9" s="71"/>
      <c r="BD9" s="71"/>
      <c r="BE9" s="445"/>
      <c r="BF9" s="446"/>
      <c r="BG9" s="446"/>
      <c r="BH9" s="446"/>
      <c r="BI9" s="447"/>
      <c r="BJ9" s="451"/>
      <c r="BK9" s="452"/>
      <c r="BL9" s="452"/>
      <c r="BM9" s="452"/>
      <c r="BN9" s="452"/>
      <c r="BO9" s="452"/>
      <c r="BP9" s="452"/>
      <c r="BQ9" s="453"/>
      <c r="BR9" s="428"/>
      <c r="BS9" s="429"/>
      <c r="BT9" s="429"/>
      <c r="BU9" s="429"/>
      <c r="BV9" s="429"/>
      <c r="BW9" s="429"/>
      <c r="BX9" s="429"/>
      <c r="BY9" s="429"/>
      <c r="BZ9" s="429"/>
      <c r="CA9" s="429"/>
      <c r="CB9" s="429"/>
      <c r="CC9" s="429"/>
      <c r="CD9" s="429"/>
      <c r="CE9" s="429"/>
      <c r="CF9" s="429"/>
      <c r="CG9" s="429"/>
      <c r="CH9" s="429"/>
      <c r="CI9" s="430"/>
      <c r="CJ9" s="71"/>
      <c r="CK9" s="71"/>
      <c r="CL9" s="71"/>
      <c r="CM9" s="71"/>
      <c r="CN9" s="71"/>
      <c r="CO9" s="71"/>
      <c r="CP9" s="71"/>
      <c r="CQ9" s="71"/>
      <c r="CR9" s="71"/>
      <c r="CS9" s="71"/>
      <c r="CT9" s="71"/>
      <c r="CU9" s="71"/>
      <c r="CV9" s="71"/>
    </row>
    <row r="10" spans="1:100" ht="25.5" customHeight="1" thickBot="1" x14ac:dyDescent="0.25">
      <c r="A10" s="71"/>
      <c r="B10" s="71"/>
      <c r="C10" s="71"/>
      <c r="D10" s="71"/>
      <c r="E10" s="71"/>
      <c r="F10" s="71"/>
      <c r="G10" s="71"/>
      <c r="H10" s="71"/>
      <c r="I10" s="412"/>
      <c r="J10" s="413"/>
      <c r="K10" s="413"/>
      <c r="L10" s="413"/>
      <c r="M10" s="413"/>
      <c r="N10" s="413"/>
      <c r="O10" s="413"/>
      <c r="P10" s="413"/>
      <c r="Q10" s="413"/>
      <c r="R10" s="413"/>
      <c r="S10" s="413"/>
      <c r="T10" s="413"/>
      <c r="U10" s="413"/>
      <c r="V10" s="413"/>
      <c r="W10" s="413"/>
      <c r="X10" s="413"/>
      <c r="Y10" s="413"/>
      <c r="Z10" s="413"/>
      <c r="AA10" s="413"/>
      <c r="AB10" s="413"/>
      <c r="AC10" s="413"/>
      <c r="AD10" s="413"/>
      <c r="AE10" s="414"/>
      <c r="AF10" s="440"/>
      <c r="AG10" s="441"/>
      <c r="AH10" s="441"/>
      <c r="AI10" s="441"/>
      <c r="AJ10" s="441"/>
      <c r="AK10" s="441"/>
      <c r="AL10" s="441"/>
      <c r="AM10" s="441"/>
      <c r="AN10" s="441"/>
      <c r="AO10" s="441"/>
      <c r="AP10" s="419">
        <f>ヘッダ入力!AP10</f>
        <v>0</v>
      </c>
      <c r="AQ10" s="420"/>
      <c r="AR10" s="420"/>
      <c r="AS10" s="420"/>
      <c r="AT10" s="420"/>
      <c r="AU10" s="421"/>
      <c r="AV10" s="43"/>
      <c r="AW10" s="35" t="s">
        <v>51</v>
      </c>
      <c r="AX10" s="35"/>
      <c r="AY10" s="35"/>
      <c r="AZ10" s="43"/>
      <c r="BA10" s="422" t="s">
        <v>52</v>
      </c>
      <c r="BB10" s="422"/>
      <c r="BC10" s="422"/>
      <c r="BD10" s="67"/>
      <c r="BE10" s="448"/>
      <c r="BF10" s="449"/>
      <c r="BG10" s="449"/>
      <c r="BH10" s="449"/>
      <c r="BI10" s="450"/>
      <c r="BJ10" s="454"/>
      <c r="BK10" s="455"/>
      <c r="BL10" s="455"/>
      <c r="BM10" s="455"/>
      <c r="BN10" s="455"/>
      <c r="BO10" s="455"/>
      <c r="BP10" s="455"/>
      <c r="BQ10" s="456"/>
      <c r="BR10" s="431"/>
      <c r="BS10" s="432"/>
      <c r="BT10" s="432"/>
      <c r="BU10" s="432"/>
      <c r="BV10" s="432"/>
      <c r="BW10" s="432"/>
      <c r="BX10" s="432"/>
      <c r="BY10" s="432"/>
      <c r="BZ10" s="432"/>
      <c r="CA10" s="432"/>
      <c r="CB10" s="432"/>
      <c r="CC10" s="432"/>
      <c r="CD10" s="432"/>
      <c r="CE10" s="432"/>
      <c r="CF10" s="432"/>
      <c r="CG10" s="432"/>
      <c r="CH10" s="432"/>
      <c r="CI10" s="433"/>
      <c r="CJ10" s="71"/>
      <c r="CK10" s="71"/>
      <c r="CL10" s="71"/>
      <c r="CM10" s="71"/>
      <c r="CN10" s="71"/>
      <c r="CO10" s="71"/>
      <c r="CP10" s="71"/>
      <c r="CQ10" s="71"/>
      <c r="CR10" s="71"/>
      <c r="CS10" s="71"/>
      <c r="CT10" s="71"/>
      <c r="CU10" s="71"/>
      <c r="CV10" s="71"/>
    </row>
    <row r="11" spans="1:100" ht="8.25" customHeight="1" thickTop="1" thickBot="1" x14ac:dyDescent="0.25">
      <c r="A11" s="71"/>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row>
    <row r="12" spans="1:100" ht="21.6" thickBot="1" x14ac:dyDescent="0.25">
      <c r="A12" s="621">
        <f>IF(BC33="●",AV33,SUMIF(R21,"●",O21)+SUMIF(R28,"●",O28)+SUMIF(R35,"●",O35)+SUMIF(R41,"●",O41)+SUMIF(AL28,"●",AI28)+SUMIF(AL38,"●",AI38)+SUMIF(AL46,"●",AI46)+SUMIF(AL54,"●",AI54)+SUMIF(BF24,"●",BC24)+SUMIF(BF29,"●",BC29)+SUMIF(BF32,"●",BC32)+SUM(R21,R28,R35,R41,AL28,AL38,AL46,AL54,BF24,BF29,BF32))</f>
        <v>0</v>
      </c>
      <c r="B12" s="622"/>
      <c r="C12" s="622"/>
      <c r="D12" s="622"/>
      <c r="E12" s="622"/>
      <c r="F12" s="622"/>
      <c r="G12" s="622"/>
      <c r="H12" s="622"/>
      <c r="I12" s="622"/>
      <c r="J12" s="622"/>
      <c r="K12" s="622"/>
      <c r="L12" s="622"/>
      <c r="M12" s="405" t="s">
        <v>1045</v>
      </c>
      <c r="N12" s="405"/>
      <c r="O12" s="405"/>
      <c r="P12" s="405"/>
      <c r="Q12" s="405"/>
      <c r="R12" s="405"/>
      <c r="S12" s="405"/>
      <c r="T12" s="405"/>
      <c r="U12" s="405"/>
      <c r="V12" s="405"/>
      <c r="W12" s="405"/>
      <c r="X12" s="405"/>
      <c r="Y12" s="405"/>
      <c r="Z12" s="405"/>
      <c r="AA12" s="405"/>
      <c r="AB12" s="405"/>
      <c r="AC12" s="405"/>
      <c r="AD12" s="405"/>
      <c r="AE12" s="405"/>
      <c r="AF12" s="405"/>
      <c r="AG12" s="405"/>
      <c r="AH12" s="405"/>
      <c r="AI12" s="405"/>
      <c r="AJ12" s="405"/>
      <c r="AK12" s="405"/>
      <c r="AL12" s="405"/>
      <c r="AM12" s="405"/>
      <c r="AN12" s="405"/>
      <c r="AO12" s="405"/>
      <c r="AP12" s="405"/>
      <c r="AQ12" s="405"/>
      <c r="AR12" s="405"/>
      <c r="AS12" s="405"/>
      <c r="AT12" s="405"/>
      <c r="AU12" s="405"/>
      <c r="AV12" s="405"/>
      <c r="AW12" s="402">
        <f>IF(BC33="●",77,IF(R21="●",COUNTA(O14:O20),COUNTA(R14:R20))+IF(R28="●",COUNTA(O22:O27),COUNTA(R22:R27))+IF(R35="●",COUNTA(O29:O34),COUNTA(R29:R34))+IF(R41="●",COUNTA(O36:O40),COUNTA(R36:R40))+IF(AL28="●",COUNTA(AI14:AI27),COUNTA(AL14:AL27))+IF(AL38="●",COUNTA(AI29:AI37),COUNTA(AL29:AL37))+IF(AL46="●",COUNTA(AI39:AI45),COUNTA(AL39:AL45))+IF(AL54="●",COUNTA(AI47:AI53),COUNTA(AL47:AL53))+IF(BF24="●",COUNTA(BC14:BC23),COUNTA(BF14:BF23))+IF(BF29="●",COUNTA(BC25:BC28),COUNTA(BF25:BF28))+IF(BF32="●",COUNTA(BC30:BC31),COUNTA(BF30:BF31)))</f>
        <v>0</v>
      </c>
      <c r="AX12" s="402"/>
      <c r="AY12" s="402"/>
      <c r="AZ12" s="402"/>
      <c r="BA12" s="402"/>
      <c r="BB12" s="402"/>
      <c r="BC12" s="402"/>
      <c r="BD12" s="402"/>
      <c r="BE12" s="403" t="s">
        <v>54</v>
      </c>
      <c r="BF12" s="403"/>
      <c r="BG12" s="403"/>
      <c r="BH12" s="404"/>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row>
    <row r="13" spans="1:100" ht="15" thickBot="1" x14ac:dyDescent="0.25">
      <c r="A13" s="395" t="s">
        <v>118</v>
      </c>
      <c r="B13" s="396"/>
      <c r="C13" s="397"/>
      <c r="D13" s="398" t="s">
        <v>55</v>
      </c>
      <c r="E13" s="396"/>
      <c r="F13" s="396"/>
      <c r="G13" s="396"/>
      <c r="H13" s="396"/>
      <c r="I13" s="396"/>
      <c r="J13" s="396"/>
      <c r="K13" s="396"/>
      <c r="L13" s="396"/>
      <c r="M13" s="396"/>
      <c r="N13" s="397"/>
      <c r="O13" s="399" t="s">
        <v>119</v>
      </c>
      <c r="P13" s="399"/>
      <c r="Q13" s="399"/>
      <c r="R13" s="400" t="s">
        <v>56</v>
      </c>
      <c r="S13" s="400"/>
      <c r="T13" s="401"/>
      <c r="U13" s="395" t="s">
        <v>118</v>
      </c>
      <c r="V13" s="396"/>
      <c r="W13" s="397"/>
      <c r="X13" s="398" t="s">
        <v>55</v>
      </c>
      <c r="Y13" s="396"/>
      <c r="Z13" s="396"/>
      <c r="AA13" s="396"/>
      <c r="AB13" s="396"/>
      <c r="AC13" s="396"/>
      <c r="AD13" s="396"/>
      <c r="AE13" s="396"/>
      <c r="AF13" s="396"/>
      <c r="AG13" s="396"/>
      <c r="AH13" s="397"/>
      <c r="AI13" s="399" t="s">
        <v>119</v>
      </c>
      <c r="AJ13" s="399"/>
      <c r="AK13" s="399"/>
      <c r="AL13" s="400" t="s">
        <v>56</v>
      </c>
      <c r="AM13" s="400"/>
      <c r="AN13" s="401"/>
      <c r="AO13" s="395" t="s">
        <v>118</v>
      </c>
      <c r="AP13" s="396"/>
      <c r="AQ13" s="397"/>
      <c r="AR13" s="398" t="s">
        <v>55</v>
      </c>
      <c r="AS13" s="396"/>
      <c r="AT13" s="396"/>
      <c r="AU13" s="396"/>
      <c r="AV13" s="396"/>
      <c r="AW13" s="396"/>
      <c r="AX13" s="396"/>
      <c r="AY13" s="396"/>
      <c r="AZ13" s="396"/>
      <c r="BA13" s="396"/>
      <c r="BB13" s="397"/>
      <c r="BC13" s="399" t="s">
        <v>119</v>
      </c>
      <c r="BD13" s="399"/>
      <c r="BE13" s="399"/>
      <c r="BF13" s="400" t="s">
        <v>56</v>
      </c>
      <c r="BG13" s="400"/>
      <c r="BH13" s="40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row>
    <row r="14" spans="1:100" ht="18" customHeight="1" x14ac:dyDescent="0.2">
      <c r="A14" s="261">
        <v>355001</v>
      </c>
      <c r="B14" s="262"/>
      <c r="C14" s="263"/>
      <c r="D14" s="264" t="s">
        <v>1046</v>
      </c>
      <c r="E14" s="265"/>
      <c r="F14" s="265"/>
      <c r="G14" s="265"/>
      <c r="H14" s="265"/>
      <c r="I14" s="265"/>
      <c r="J14" s="265"/>
      <c r="K14" s="265"/>
      <c r="L14" s="265"/>
      <c r="M14" s="265"/>
      <c r="N14" s="289"/>
      <c r="O14" s="266">
        <v>320</v>
      </c>
      <c r="P14" s="267"/>
      <c r="Q14" s="267"/>
      <c r="R14" s="268"/>
      <c r="S14" s="267"/>
      <c r="T14" s="269"/>
      <c r="U14" s="261">
        <v>355025</v>
      </c>
      <c r="V14" s="262"/>
      <c r="W14" s="263"/>
      <c r="X14" s="264" t="s">
        <v>1047</v>
      </c>
      <c r="Y14" s="265"/>
      <c r="Z14" s="265"/>
      <c r="AA14" s="265"/>
      <c r="AB14" s="265"/>
      <c r="AC14" s="265"/>
      <c r="AD14" s="265"/>
      <c r="AE14" s="265"/>
      <c r="AF14" s="265"/>
      <c r="AG14" s="265"/>
      <c r="AH14" s="289"/>
      <c r="AI14" s="266">
        <v>670</v>
      </c>
      <c r="AJ14" s="267"/>
      <c r="AK14" s="267"/>
      <c r="AL14" s="268"/>
      <c r="AM14" s="267"/>
      <c r="AN14" s="269"/>
      <c r="AO14" s="261">
        <v>355060</v>
      </c>
      <c r="AP14" s="262"/>
      <c r="AQ14" s="263"/>
      <c r="AR14" s="264" t="s">
        <v>1048</v>
      </c>
      <c r="AS14" s="265"/>
      <c r="AT14" s="265"/>
      <c r="AU14" s="265"/>
      <c r="AV14" s="265"/>
      <c r="AW14" s="265"/>
      <c r="AX14" s="265"/>
      <c r="AY14" s="265"/>
      <c r="AZ14" s="265"/>
      <c r="BA14" s="265"/>
      <c r="BB14" s="289"/>
      <c r="BC14" s="266">
        <v>70</v>
      </c>
      <c r="BD14" s="267"/>
      <c r="BE14" s="267"/>
      <c r="BF14" s="268"/>
      <c r="BG14" s="267"/>
      <c r="BH14" s="269"/>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row>
    <row r="15" spans="1:100" ht="18" customHeight="1" x14ac:dyDescent="0.2">
      <c r="A15" s="261">
        <v>355002</v>
      </c>
      <c r="B15" s="262"/>
      <c r="C15" s="263"/>
      <c r="D15" s="264" t="s">
        <v>1049</v>
      </c>
      <c r="E15" s="265"/>
      <c r="F15" s="265"/>
      <c r="G15" s="265"/>
      <c r="H15" s="265"/>
      <c r="I15" s="265"/>
      <c r="J15" s="265"/>
      <c r="K15" s="265"/>
      <c r="L15" s="265"/>
      <c r="M15" s="265"/>
      <c r="N15" s="289"/>
      <c r="O15" s="266">
        <v>440</v>
      </c>
      <c r="P15" s="267"/>
      <c r="Q15" s="267"/>
      <c r="R15" s="268"/>
      <c r="S15" s="267"/>
      <c r="T15" s="269"/>
      <c r="U15" s="261">
        <v>355026</v>
      </c>
      <c r="V15" s="262"/>
      <c r="W15" s="263"/>
      <c r="X15" s="264" t="s">
        <v>1050</v>
      </c>
      <c r="Y15" s="265"/>
      <c r="Z15" s="265"/>
      <c r="AA15" s="265"/>
      <c r="AB15" s="265"/>
      <c r="AC15" s="265"/>
      <c r="AD15" s="265"/>
      <c r="AE15" s="265"/>
      <c r="AF15" s="265"/>
      <c r="AG15" s="265"/>
      <c r="AH15" s="289"/>
      <c r="AI15" s="266">
        <v>442</v>
      </c>
      <c r="AJ15" s="267"/>
      <c r="AK15" s="267"/>
      <c r="AL15" s="268"/>
      <c r="AM15" s="267"/>
      <c r="AN15" s="269"/>
      <c r="AO15" s="261">
        <v>355061</v>
      </c>
      <c r="AP15" s="262"/>
      <c r="AQ15" s="263"/>
      <c r="AR15" s="264" t="s">
        <v>1051</v>
      </c>
      <c r="AS15" s="265"/>
      <c r="AT15" s="265"/>
      <c r="AU15" s="265"/>
      <c r="AV15" s="265"/>
      <c r="AW15" s="265"/>
      <c r="AX15" s="265"/>
      <c r="AY15" s="265"/>
      <c r="AZ15" s="265"/>
      <c r="BA15" s="265"/>
      <c r="BB15" s="289"/>
      <c r="BC15" s="266">
        <v>500</v>
      </c>
      <c r="BD15" s="267"/>
      <c r="BE15" s="267"/>
      <c r="BF15" s="268"/>
      <c r="BG15" s="267"/>
      <c r="BH15" s="269"/>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row>
    <row r="16" spans="1:100" ht="18" customHeight="1" x14ac:dyDescent="0.2">
      <c r="A16" s="261">
        <v>355003</v>
      </c>
      <c r="B16" s="262"/>
      <c r="C16" s="263"/>
      <c r="D16" s="264" t="s">
        <v>1052</v>
      </c>
      <c r="E16" s="265"/>
      <c r="F16" s="265"/>
      <c r="G16" s="265"/>
      <c r="H16" s="265"/>
      <c r="I16" s="265"/>
      <c r="J16" s="265"/>
      <c r="K16" s="265"/>
      <c r="L16" s="265"/>
      <c r="M16" s="265"/>
      <c r="N16" s="289"/>
      <c r="O16" s="266">
        <v>430</v>
      </c>
      <c r="P16" s="267"/>
      <c r="Q16" s="267"/>
      <c r="R16" s="268"/>
      <c r="S16" s="267"/>
      <c r="T16" s="269"/>
      <c r="U16" s="261">
        <v>355028</v>
      </c>
      <c r="V16" s="262"/>
      <c r="W16" s="263"/>
      <c r="X16" s="264" t="s">
        <v>1053</v>
      </c>
      <c r="Y16" s="265"/>
      <c r="Z16" s="265"/>
      <c r="AA16" s="265"/>
      <c r="AB16" s="265"/>
      <c r="AC16" s="265"/>
      <c r="AD16" s="265"/>
      <c r="AE16" s="265"/>
      <c r="AF16" s="265"/>
      <c r="AG16" s="265"/>
      <c r="AH16" s="289"/>
      <c r="AI16" s="266">
        <v>1160</v>
      </c>
      <c r="AJ16" s="267"/>
      <c r="AK16" s="267"/>
      <c r="AL16" s="268"/>
      <c r="AM16" s="267"/>
      <c r="AN16" s="269"/>
      <c r="AO16" s="261">
        <v>355062</v>
      </c>
      <c r="AP16" s="262"/>
      <c r="AQ16" s="263"/>
      <c r="AR16" s="264" t="s">
        <v>1054</v>
      </c>
      <c r="AS16" s="265"/>
      <c r="AT16" s="265"/>
      <c r="AU16" s="265"/>
      <c r="AV16" s="265"/>
      <c r="AW16" s="265"/>
      <c r="AX16" s="265"/>
      <c r="AY16" s="265"/>
      <c r="AZ16" s="265"/>
      <c r="BA16" s="265"/>
      <c r="BB16" s="289"/>
      <c r="BC16" s="266">
        <v>940</v>
      </c>
      <c r="BD16" s="267"/>
      <c r="BE16" s="267"/>
      <c r="BF16" s="268"/>
      <c r="BG16" s="267"/>
      <c r="BH16" s="269"/>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row>
    <row r="17" spans="1:100" ht="18" customHeight="1" x14ac:dyDescent="0.2">
      <c r="A17" s="261">
        <v>355004</v>
      </c>
      <c r="B17" s="262"/>
      <c r="C17" s="263"/>
      <c r="D17" s="264" t="s">
        <v>1055</v>
      </c>
      <c r="E17" s="265"/>
      <c r="F17" s="265"/>
      <c r="G17" s="265"/>
      <c r="H17" s="265"/>
      <c r="I17" s="265"/>
      <c r="J17" s="265"/>
      <c r="K17" s="265"/>
      <c r="L17" s="265"/>
      <c r="M17" s="265"/>
      <c r="N17" s="289"/>
      <c r="O17" s="266">
        <v>480</v>
      </c>
      <c r="P17" s="267"/>
      <c r="Q17" s="267"/>
      <c r="R17" s="268"/>
      <c r="S17" s="267"/>
      <c r="T17" s="269"/>
      <c r="U17" s="261">
        <v>355029</v>
      </c>
      <c r="V17" s="262"/>
      <c r="W17" s="263"/>
      <c r="X17" s="264" t="s">
        <v>1056</v>
      </c>
      <c r="Y17" s="265"/>
      <c r="Z17" s="265"/>
      <c r="AA17" s="265"/>
      <c r="AB17" s="265"/>
      <c r="AC17" s="265"/>
      <c r="AD17" s="265"/>
      <c r="AE17" s="265"/>
      <c r="AF17" s="265"/>
      <c r="AG17" s="265"/>
      <c r="AH17" s="289"/>
      <c r="AI17" s="266">
        <v>55</v>
      </c>
      <c r="AJ17" s="267"/>
      <c r="AK17" s="267"/>
      <c r="AL17" s="268"/>
      <c r="AM17" s="267"/>
      <c r="AN17" s="269"/>
      <c r="AO17" s="261">
        <v>355063</v>
      </c>
      <c r="AP17" s="262"/>
      <c r="AQ17" s="263"/>
      <c r="AR17" s="264" t="s">
        <v>1057</v>
      </c>
      <c r="AS17" s="265"/>
      <c r="AT17" s="265"/>
      <c r="AU17" s="265"/>
      <c r="AV17" s="265"/>
      <c r="AW17" s="265"/>
      <c r="AX17" s="265"/>
      <c r="AY17" s="265"/>
      <c r="AZ17" s="265"/>
      <c r="BA17" s="265"/>
      <c r="BB17" s="289"/>
      <c r="BC17" s="266">
        <v>504</v>
      </c>
      <c r="BD17" s="267"/>
      <c r="BE17" s="267"/>
      <c r="BF17" s="268"/>
      <c r="BG17" s="267"/>
      <c r="BH17" s="269"/>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row>
    <row r="18" spans="1:100" ht="18" customHeight="1" x14ac:dyDescent="0.2">
      <c r="A18" s="261">
        <v>355005</v>
      </c>
      <c r="B18" s="262"/>
      <c r="C18" s="263"/>
      <c r="D18" s="264" t="s">
        <v>1058</v>
      </c>
      <c r="E18" s="265"/>
      <c r="F18" s="265"/>
      <c r="G18" s="265"/>
      <c r="H18" s="265"/>
      <c r="I18" s="265"/>
      <c r="J18" s="265"/>
      <c r="K18" s="265"/>
      <c r="L18" s="265"/>
      <c r="M18" s="265"/>
      <c r="N18" s="289"/>
      <c r="O18" s="266">
        <v>560</v>
      </c>
      <c r="P18" s="267"/>
      <c r="Q18" s="267"/>
      <c r="R18" s="268"/>
      <c r="S18" s="267"/>
      <c r="T18" s="269"/>
      <c r="U18" s="261">
        <v>355030</v>
      </c>
      <c r="V18" s="262"/>
      <c r="W18" s="263"/>
      <c r="X18" s="264" t="s">
        <v>1059</v>
      </c>
      <c r="Y18" s="265"/>
      <c r="Z18" s="265"/>
      <c r="AA18" s="265"/>
      <c r="AB18" s="265"/>
      <c r="AC18" s="265"/>
      <c r="AD18" s="265"/>
      <c r="AE18" s="265"/>
      <c r="AF18" s="265"/>
      <c r="AG18" s="265"/>
      <c r="AH18" s="289"/>
      <c r="AI18" s="266">
        <v>130</v>
      </c>
      <c r="AJ18" s="267"/>
      <c r="AK18" s="267"/>
      <c r="AL18" s="268"/>
      <c r="AM18" s="267"/>
      <c r="AN18" s="269"/>
      <c r="AO18" s="261">
        <v>355064</v>
      </c>
      <c r="AP18" s="262"/>
      <c r="AQ18" s="263"/>
      <c r="AR18" s="264" t="s">
        <v>1060</v>
      </c>
      <c r="AS18" s="265"/>
      <c r="AT18" s="265"/>
      <c r="AU18" s="265"/>
      <c r="AV18" s="265"/>
      <c r="AW18" s="265"/>
      <c r="AX18" s="265"/>
      <c r="AY18" s="265"/>
      <c r="AZ18" s="265"/>
      <c r="BA18" s="265"/>
      <c r="BB18" s="289"/>
      <c r="BC18" s="266">
        <v>340</v>
      </c>
      <c r="BD18" s="267"/>
      <c r="BE18" s="267"/>
      <c r="BF18" s="268"/>
      <c r="BG18" s="267"/>
      <c r="BH18" s="269"/>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71"/>
      <c r="CO18" s="71"/>
      <c r="CP18" s="71"/>
      <c r="CQ18" s="71"/>
      <c r="CR18" s="71"/>
      <c r="CS18" s="71"/>
      <c r="CT18" s="71"/>
      <c r="CU18" s="71"/>
      <c r="CV18" s="71"/>
    </row>
    <row r="19" spans="1:100" ht="18" customHeight="1" x14ac:dyDescent="0.2">
      <c r="A19" s="261">
        <v>355006</v>
      </c>
      <c r="B19" s="262"/>
      <c r="C19" s="263"/>
      <c r="D19" s="264" t="s">
        <v>1061</v>
      </c>
      <c r="E19" s="265"/>
      <c r="F19" s="265"/>
      <c r="G19" s="265"/>
      <c r="H19" s="265"/>
      <c r="I19" s="265"/>
      <c r="J19" s="265"/>
      <c r="K19" s="265"/>
      <c r="L19" s="265"/>
      <c r="M19" s="265"/>
      <c r="N19" s="289"/>
      <c r="O19" s="266">
        <v>800</v>
      </c>
      <c r="P19" s="267"/>
      <c r="Q19" s="267"/>
      <c r="R19" s="268"/>
      <c r="S19" s="267"/>
      <c r="T19" s="269"/>
      <c r="U19" s="261">
        <v>355083</v>
      </c>
      <c r="V19" s="262"/>
      <c r="W19" s="263"/>
      <c r="X19" s="264" t="s">
        <v>1062</v>
      </c>
      <c r="Y19" s="265"/>
      <c r="Z19" s="265"/>
      <c r="AA19" s="265"/>
      <c r="AB19" s="265"/>
      <c r="AC19" s="265"/>
      <c r="AD19" s="265"/>
      <c r="AE19" s="265"/>
      <c r="AF19" s="265"/>
      <c r="AG19" s="265"/>
      <c r="AH19" s="289"/>
      <c r="AI19" s="266">
        <v>320</v>
      </c>
      <c r="AJ19" s="267"/>
      <c r="AK19" s="267"/>
      <c r="AL19" s="268"/>
      <c r="AM19" s="267"/>
      <c r="AN19" s="269"/>
      <c r="AO19" s="261">
        <v>355065</v>
      </c>
      <c r="AP19" s="262"/>
      <c r="AQ19" s="263"/>
      <c r="AR19" s="264" t="s">
        <v>1063</v>
      </c>
      <c r="AS19" s="265"/>
      <c r="AT19" s="265"/>
      <c r="AU19" s="265"/>
      <c r="AV19" s="265"/>
      <c r="AW19" s="265"/>
      <c r="AX19" s="265"/>
      <c r="AY19" s="265"/>
      <c r="AZ19" s="265"/>
      <c r="BA19" s="265"/>
      <c r="BB19" s="289"/>
      <c r="BC19" s="266">
        <v>580</v>
      </c>
      <c r="BD19" s="267"/>
      <c r="BE19" s="267"/>
      <c r="BF19" s="268"/>
      <c r="BG19" s="267"/>
      <c r="BH19" s="269"/>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71"/>
      <c r="CO19" s="71"/>
      <c r="CP19" s="71"/>
      <c r="CQ19" s="71"/>
      <c r="CR19" s="71"/>
      <c r="CS19" s="71"/>
      <c r="CT19" s="71"/>
      <c r="CU19" s="71"/>
      <c r="CV19" s="71"/>
    </row>
    <row r="20" spans="1:100" ht="18" customHeight="1" x14ac:dyDescent="0.2">
      <c r="A20" s="261">
        <v>355007</v>
      </c>
      <c r="B20" s="262"/>
      <c r="C20" s="263"/>
      <c r="D20" s="264" t="s">
        <v>1064</v>
      </c>
      <c r="E20" s="265"/>
      <c r="F20" s="265"/>
      <c r="G20" s="265"/>
      <c r="H20" s="265"/>
      <c r="I20" s="265"/>
      <c r="J20" s="265"/>
      <c r="K20" s="265"/>
      <c r="L20" s="265"/>
      <c r="M20" s="265"/>
      <c r="N20" s="289"/>
      <c r="O20" s="266">
        <v>190</v>
      </c>
      <c r="P20" s="267"/>
      <c r="Q20" s="267"/>
      <c r="R20" s="268"/>
      <c r="S20" s="267"/>
      <c r="T20" s="269"/>
      <c r="U20" s="261">
        <v>355086</v>
      </c>
      <c r="V20" s="262"/>
      <c r="W20" s="263"/>
      <c r="X20" s="264" t="s">
        <v>1130</v>
      </c>
      <c r="Y20" s="265"/>
      <c r="Z20" s="265"/>
      <c r="AA20" s="265"/>
      <c r="AB20" s="265"/>
      <c r="AC20" s="265"/>
      <c r="AD20" s="265"/>
      <c r="AE20" s="265"/>
      <c r="AF20" s="265"/>
      <c r="AG20" s="265"/>
      <c r="AH20" s="289"/>
      <c r="AI20" s="266">
        <v>440</v>
      </c>
      <c r="AJ20" s="267"/>
      <c r="AK20" s="267"/>
      <c r="AL20" s="268"/>
      <c r="AM20" s="267"/>
      <c r="AN20" s="269"/>
      <c r="AO20" s="261">
        <v>355067</v>
      </c>
      <c r="AP20" s="262"/>
      <c r="AQ20" s="263"/>
      <c r="AR20" s="264" t="s">
        <v>1066</v>
      </c>
      <c r="AS20" s="265"/>
      <c r="AT20" s="265"/>
      <c r="AU20" s="265"/>
      <c r="AV20" s="265"/>
      <c r="AW20" s="265"/>
      <c r="AX20" s="265"/>
      <c r="AY20" s="265"/>
      <c r="AZ20" s="265"/>
      <c r="BA20" s="265"/>
      <c r="BB20" s="289"/>
      <c r="BC20" s="266">
        <v>640</v>
      </c>
      <c r="BD20" s="267"/>
      <c r="BE20" s="267"/>
      <c r="BF20" s="268"/>
      <c r="BG20" s="267"/>
      <c r="BH20" s="269"/>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71"/>
      <c r="CO20" s="71"/>
      <c r="CP20" s="71"/>
      <c r="CQ20" s="71"/>
      <c r="CR20" s="71"/>
      <c r="CS20" s="71"/>
      <c r="CT20" s="71"/>
      <c r="CU20" s="71"/>
      <c r="CV20" s="71"/>
    </row>
    <row r="21" spans="1:100" ht="18" customHeight="1" x14ac:dyDescent="0.2">
      <c r="A21" s="341" t="s">
        <v>1067</v>
      </c>
      <c r="B21" s="342"/>
      <c r="C21" s="342"/>
      <c r="D21" s="342"/>
      <c r="E21" s="342"/>
      <c r="F21" s="342"/>
      <c r="G21" s="342"/>
      <c r="H21" s="342"/>
      <c r="I21" s="342"/>
      <c r="J21" s="342"/>
      <c r="K21" s="342"/>
      <c r="L21" s="342"/>
      <c r="M21" s="342"/>
      <c r="N21" s="343"/>
      <c r="O21" s="344">
        <f>SUM(O14:O20)</f>
        <v>3220</v>
      </c>
      <c r="P21" s="345"/>
      <c r="Q21" s="346"/>
      <c r="R21" s="347" t="str">
        <f>IF(COUNTA(R14:R20)=0,"",SUMIF(R14:R20,"●",O14:O20)+SUM(R14:R20))</f>
        <v/>
      </c>
      <c r="S21" s="345"/>
      <c r="T21" s="346"/>
      <c r="U21" s="261">
        <v>355032</v>
      </c>
      <c r="V21" s="262"/>
      <c r="W21" s="263"/>
      <c r="X21" s="264" t="s">
        <v>1065</v>
      </c>
      <c r="Y21" s="265"/>
      <c r="Z21" s="265"/>
      <c r="AA21" s="265"/>
      <c r="AB21" s="265"/>
      <c r="AC21" s="265"/>
      <c r="AD21" s="265"/>
      <c r="AE21" s="265"/>
      <c r="AF21" s="265"/>
      <c r="AG21" s="265"/>
      <c r="AH21" s="289"/>
      <c r="AI21" s="266">
        <v>450</v>
      </c>
      <c r="AJ21" s="267"/>
      <c r="AK21" s="267"/>
      <c r="AL21" s="268"/>
      <c r="AM21" s="267"/>
      <c r="AN21" s="269"/>
      <c r="AO21" s="261">
        <v>355068</v>
      </c>
      <c r="AP21" s="262"/>
      <c r="AQ21" s="263"/>
      <c r="AR21" s="264" t="s">
        <v>1069</v>
      </c>
      <c r="AS21" s="265"/>
      <c r="AT21" s="265"/>
      <c r="AU21" s="265"/>
      <c r="AV21" s="265"/>
      <c r="AW21" s="265"/>
      <c r="AX21" s="265"/>
      <c r="AY21" s="265"/>
      <c r="AZ21" s="265"/>
      <c r="BA21" s="265"/>
      <c r="BB21" s="289"/>
      <c r="BC21" s="266">
        <v>430</v>
      </c>
      <c r="BD21" s="267"/>
      <c r="BE21" s="267"/>
      <c r="BF21" s="268"/>
      <c r="BG21" s="267"/>
      <c r="BH21" s="269"/>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c r="CG21" s="71"/>
      <c r="CH21" s="71"/>
      <c r="CI21" s="71"/>
      <c r="CJ21" s="71"/>
      <c r="CK21" s="71"/>
      <c r="CL21" s="71"/>
      <c r="CM21" s="71"/>
      <c r="CN21" s="71"/>
      <c r="CO21" s="71"/>
      <c r="CP21" s="71"/>
      <c r="CQ21" s="71"/>
      <c r="CR21" s="71"/>
      <c r="CS21" s="71"/>
      <c r="CT21" s="71"/>
      <c r="CU21" s="71"/>
      <c r="CV21" s="71"/>
    </row>
    <row r="22" spans="1:100" ht="18" customHeight="1" x14ac:dyDescent="0.2">
      <c r="A22" s="261">
        <v>355008</v>
      </c>
      <c r="B22" s="262"/>
      <c r="C22" s="263"/>
      <c r="D22" s="264" t="s">
        <v>1070</v>
      </c>
      <c r="E22" s="265"/>
      <c r="F22" s="265"/>
      <c r="G22" s="265"/>
      <c r="H22" s="265"/>
      <c r="I22" s="265"/>
      <c r="J22" s="265"/>
      <c r="K22" s="265"/>
      <c r="L22" s="265"/>
      <c r="M22" s="265"/>
      <c r="N22" s="289"/>
      <c r="O22" s="266">
        <v>740</v>
      </c>
      <c r="P22" s="267"/>
      <c r="Q22" s="267"/>
      <c r="R22" s="268"/>
      <c r="S22" s="267"/>
      <c r="T22" s="269"/>
      <c r="U22" s="261">
        <v>355033</v>
      </c>
      <c r="V22" s="262"/>
      <c r="W22" s="263"/>
      <c r="X22" s="264" t="s">
        <v>1068</v>
      </c>
      <c r="Y22" s="265"/>
      <c r="Z22" s="265"/>
      <c r="AA22" s="265"/>
      <c r="AB22" s="265"/>
      <c r="AC22" s="265"/>
      <c r="AD22" s="265"/>
      <c r="AE22" s="265"/>
      <c r="AF22" s="265"/>
      <c r="AG22" s="265"/>
      <c r="AH22" s="289"/>
      <c r="AI22" s="266">
        <v>500</v>
      </c>
      <c r="AJ22" s="267"/>
      <c r="AK22" s="267"/>
      <c r="AL22" s="268"/>
      <c r="AM22" s="267"/>
      <c r="AN22" s="269"/>
      <c r="AO22" s="261">
        <v>355069</v>
      </c>
      <c r="AP22" s="262"/>
      <c r="AQ22" s="263"/>
      <c r="AR22" s="264" t="s">
        <v>1072</v>
      </c>
      <c r="AS22" s="265"/>
      <c r="AT22" s="265"/>
      <c r="AU22" s="265"/>
      <c r="AV22" s="265"/>
      <c r="AW22" s="265"/>
      <c r="AX22" s="265"/>
      <c r="AY22" s="265"/>
      <c r="AZ22" s="265"/>
      <c r="BA22" s="265"/>
      <c r="BB22" s="289"/>
      <c r="BC22" s="266">
        <v>450</v>
      </c>
      <c r="BD22" s="267"/>
      <c r="BE22" s="267"/>
      <c r="BF22" s="268"/>
      <c r="BG22" s="267"/>
      <c r="BH22" s="269"/>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71"/>
      <c r="CN22" s="71"/>
      <c r="CO22" s="71"/>
      <c r="CP22" s="71"/>
      <c r="CQ22" s="71"/>
      <c r="CR22" s="71"/>
      <c r="CS22" s="71"/>
      <c r="CT22" s="71"/>
      <c r="CU22" s="71"/>
      <c r="CV22" s="71"/>
    </row>
    <row r="23" spans="1:100" ht="18" customHeight="1" x14ac:dyDescent="0.2">
      <c r="A23" s="261">
        <v>355009</v>
      </c>
      <c r="B23" s="262"/>
      <c r="C23" s="263"/>
      <c r="D23" s="264" t="s">
        <v>1073</v>
      </c>
      <c r="E23" s="265"/>
      <c r="F23" s="265"/>
      <c r="G23" s="265"/>
      <c r="H23" s="265"/>
      <c r="I23" s="265"/>
      <c r="J23" s="265"/>
      <c r="K23" s="265"/>
      <c r="L23" s="265"/>
      <c r="M23" s="265"/>
      <c r="N23" s="289"/>
      <c r="O23" s="266">
        <v>250</v>
      </c>
      <c r="P23" s="267"/>
      <c r="Q23" s="267"/>
      <c r="R23" s="268"/>
      <c r="S23" s="267"/>
      <c r="T23" s="269"/>
      <c r="U23" s="261">
        <v>355034</v>
      </c>
      <c r="V23" s="262"/>
      <c r="W23" s="263"/>
      <c r="X23" s="264" t="s">
        <v>1071</v>
      </c>
      <c r="Y23" s="265"/>
      <c r="Z23" s="265"/>
      <c r="AA23" s="265"/>
      <c r="AB23" s="265"/>
      <c r="AC23" s="265"/>
      <c r="AD23" s="265"/>
      <c r="AE23" s="265"/>
      <c r="AF23" s="265"/>
      <c r="AG23" s="265"/>
      <c r="AH23" s="289"/>
      <c r="AI23" s="266">
        <v>140</v>
      </c>
      <c r="AJ23" s="267"/>
      <c r="AK23" s="267"/>
      <c r="AL23" s="268"/>
      <c r="AM23" s="267"/>
      <c r="AN23" s="269"/>
      <c r="AO23" s="261">
        <v>355070</v>
      </c>
      <c r="AP23" s="262"/>
      <c r="AQ23" s="263"/>
      <c r="AR23" s="264" t="s">
        <v>1075</v>
      </c>
      <c r="AS23" s="265"/>
      <c r="AT23" s="265"/>
      <c r="AU23" s="265"/>
      <c r="AV23" s="265"/>
      <c r="AW23" s="265"/>
      <c r="AX23" s="265"/>
      <c r="AY23" s="265"/>
      <c r="AZ23" s="265"/>
      <c r="BA23" s="265"/>
      <c r="BB23" s="289"/>
      <c r="BC23" s="266">
        <v>460</v>
      </c>
      <c r="BD23" s="267"/>
      <c r="BE23" s="267"/>
      <c r="BF23" s="268"/>
      <c r="BG23" s="267"/>
      <c r="BH23" s="269"/>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71"/>
      <c r="CU23" s="71"/>
      <c r="CV23" s="71"/>
    </row>
    <row r="24" spans="1:100" ht="18" customHeight="1" x14ac:dyDescent="0.2">
      <c r="A24" s="261">
        <v>355010</v>
      </c>
      <c r="B24" s="262"/>
      <c r="C24" s="263"/>
      <c r="D24" s="264" t="s">
        <v>1076</v>
      </c>
      <c r="E24" s="265"/>
      <c r="F24" s="265"/>
      <c r="G24" s="265"/>
      <c r="H24" s="265"/>
      <c r="I24" s="265"/>
      <c r="J24" s="265"/>
      <c r="K24" s="265"/>
      <c r="L24" s="265"/>
      <c r="M24" s="265"/>
      <c r="N24" s="289"/>
      <c r="O24" s="266">
        <v>410</v>
      </c>
      <c r="P24" s="267"/>
      <c r="Q24" s="267"/>
      <c r="R24" s="268"/>
      <c r="S24" s="267"/>
      <c r="T24" s="269"/>
      <c r="U24" s="261">
        <v>355035</v>
      </c>
      <c r="V24" s="262"/>
      <c r="W24" s="263"/>
      <c r="X24" s="264" t="s">
        <v>1074</v>
      </c>
      <c r="Y24" s="265"/>
      <c r="Z24" s="265"/>
      <c r="AA24" s="265"/>
      <c r="AB24" s="265"/>
      <c r="AC24" s="265"/>
      <c r="AD24" s="265"/>
      <c r="AE24" s="265"/>
      <c r="AF24" s="265"/>
      <c r="AG24" s="265"/>
      <c r="AH24" s="289"/>
      <c r="AI24" s="266">
        <v>590</v>
      </c>
      <c r="AJ24" s="267"/>
      <c r="AK24" s="267"/>
      <c r="AL24" s="268"/>
      <c r="AM24" s="267"/>
      <c r="AN24" s="269"/>
      <c r="AO24" s="341" t="s">
        <v>1078</v>
      </c>
      <c r="AP24" s="342"/>
      <c r="AQ24" s="342"/>
      <c r="AR24" s="342"/>
      <c r="AS24" s="342"/>
      <c r="AT24" s="342"/>
      <c r="AU24" s="342"/>
      <c r="AV24" s="342"/>
      <c r="AW24" s="342"/>
      <c r="AX24" s="342"/>
      <c r="AY24" s="342"/>
      <c r="AZ24" s="342"/>
      <c r="BA24" s="342"/>
      <c r="BB24" s="343"/>
      <c r="BC24" s="344">
        <f>SUM(BC14:BC23)</f>
        <v>4914</v>
      </c>
      <c r="BD24" s="345"/>
      <c r="BE24" s="346"/>
      <c r="BF24" s="347" t="str">
        <f>IF(COUNTA(BF14:BF23)=0,"",SUMIF(BF14:BF23,"●",BC14:BC23)+SUM(BF14:BF23))</f>
        <v/>
      </c>
      <c r="BG24" s="345"/>
      <c r="BH24" s="346"/>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row>
    <row r="25" spans="1:100" ht="18" customHeight="1" x14ac:dyDescent="0.2">
      <c r="A25" s="261">
        <v>355011</v>
      </c>
      <c r="B25" s="262"/>
      <c r="C25" s="263"/>
      <c r="D25" s="264" t="s">
        <v>1079</v>
      </c>
      <c r="E25" s="265"/>
      <c r="F25" s="265"/>
      <c r="G25" s="265"/>
      <c r="H25" s="265"/>
      <c r="I25" s="265"/>
      <c r="J25" s="265"/>
      <c r="K25" s="265"/>
      <c r="L25" s="265"/>
      <c r="M25" s="265"/>
      <c r="N25" s="289"/>
      <c r="O25" s="266">
        <v>410</v>
      </c>
      <c r="P25" s="267"/>
      <c r="Q25" s="267"/>
      <c r="R25" s="268"/>
      <c r="S25" s="267"/>
      <c r="T25" s="269"/>
      <c r="U25" s="261">
        <v>355085</v>
      </c>
      <c r="V25" s="262"/>
      <c r="W25" s="263"/>
      <c r="X25" s="264" t="s">
        <v>1077</v>
      </c>
      <c r="Y25" s="265"/>
      <c r="Z25" s="265"/>
      <c r="AA25" s="265"/>
      <c r="AB25" s="265"/>
      <c r="AC25" s="265"/>
      <c r="AD25" s="265"/>
      <c r="AE25" s="265"/>
      <c r="AF25" s="265"/>
      <c r="AG25" s="265"/>
      <c r="AH25" s="289"/>
      <c r="AI25" s="266">
        <v>300</v>
      </c>
      <c r="AJ25" s="267"/>
      <c r="AK25" s="267"/>
      <c r="AL25" s="268"/>
      <c r="AM25" s="267"/>
      <c r="AN25" s="269"/>
      <c r="AO25" s="261">
        <v>355071</v>
      </c>
      <c r="AP25" s="262"/>
      <c r="AQ25" s="263"/>
      <c r="AR25" s="264" t="s">
        <v>1081</v>
      </c>
      <c r="AS25" s="265"/>
      <c r="AT25" s="265"/>
      <c r="AU25" s="265"/>
      <c r="AV25" s="265"/>
      <c r="AW25" s="265"/>
      <c r="AX25" s="265"/>
      <c r="AY25" s="265"/>
      <c r="AZ25" s="265"/>
      <c r="BA25" s="265"/>
      <c r="BB25" s="289"/>
      <c r="BC25" s="266">
        <v>470</v>
      </c>
      <c r="BD25" s="267"/>
      <c r="BE25" s="267"/>
      <c r="BF25" s="268"/>
      <c r="BG25" s="267"/>
      <c r="BH25" s="269"/>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row>
    <row r="26" spans="1:100" ht="18" customHeight="1" x14ac:dyDescent="0.2">
      <c r="A26" s="261">
        <v>355012</v>
      </c>
      <c r="B26" s="262"/>
      <c r="C26" s="263"/>
      <c r="D26" s="264" t="s">
        <v>1082</v>
      </c>
      <c r="E26" s="265"/>
      <c r="F26" s="265"/>
      <c r="G26" s="265"/>
      <c r="H26" s="265"/>
      <c r="I26" s="265"/>
      <c r="J26" s="265"/>
      <c r="K26" s="265"/>
      <c r="L26" s="265"/>
      <c r="M26" s="265"/>
      <c r="N26" s="289"/>
      <c r="O26" s="266">
        <v>400</v>
      </c>
      <c r="P26" s="267"/>
      <c r="Q26" s="267"/>
      <c r="R26" s="268"/>
      <c r="S26" s="267"/>
      <c r="T26" s="269"/>
      <c r="U26" s="261">
        <v>355036</v>
      </c>
      <c r="V26" s="262"/>
      <c r="W26" s="263"/>
      <c r="X26" s="264" t="s">
        <v>1080</v>
      </c>
      <c r="Y26" s="265"/>
      <c r="Z26" s="265"/>
      <c r="AA26" s="265"/>
      <c r="AB26" s="265"/>
      <c r="AC26" s="265"/>
      <c r="AD26" s="265"/>
      <c r="AE26" s="265"/>
      <c r="AF26" s="265"/>
      <c r="AG26" s="265"/>
      <c r="AH26" s="289"/>
      <c r="AI26" s="266">
        <v>300</v>
      </c>
      <c r="AJ26" s="267"/>
      <c r="AK26" s="267"/>
      <c r="AL26" s="268"/>
      <c r="AM26" s="267"/>
      <c r="AN26" s="269"/>
      <c r="AO26" s="261">
        <v>355073</v>
      </c>
      <c r="AP26" s="262"/>
      <c r="AQ26" s="263"/>
      <c r="AR26" s="264" t="s">
        <v>1084</v>
      </c>
      <c r="AS26" s="265"/>
      <c r="AT26" s="265"/>
      <c r="AU26" s="265"/>
      <c r="AV26" s="265"/>
      <c r="AW26" s="265"/>
      <c r="AX26" s="265"/>
      <c r="AY26" s="265"/>
      <c r="AZ26" s="265"/>
      <c r="BA26" s="265"/>
      <c r="BB26" s="289"/>
      <c r="BC26" s="266">
        <v>380</v>
      </c>
      <c r="BD26" s="267"/>
      <c r="BE26" s="267"/>
      <c r="BF26" s="268"/>
      <c r="BG26" s="267"/>
      <c r="BH26" s="269"/>
      <c r="BI26" s="71"/>
      <c r="BJ26" s="71"/>
      <c r="BK26" s="71"/>
      <c r="BL26" s="71"/>
      <c r="BM26" s="71"/>
      <c r="BN26" s="71"/>
      <c r="BO26" s="71"/>
      <c r="BP26" s="71"/>
      <c r="BQ26" s="71"/>
      <c r="BR26" s="71"/>
      <c r="BS26" s="71"/>
      <c r="BT26" s="71"/>
      <c r="BU26" s="71"/>
      <c r="BV26" s="71"/>
      <c r="BW26" s="71"/>
      <c r="BX26" s="71"/>
      <c r="BY26" s="71"/>
      <c r="BZ26" s="71"/>
      <c r="CA26" s="71"/>
      <c r="CB26" s="71"/>
      <c r="CC26" s="71"/>
      <c r="CD26" s="71"/>
      <c r="CE26" s="71"/>
      <c r="CF26" s="71"/>
      <c r="CG26" s="71"/>
      <c r="CH26" s="71"/>
      <c r="CI26" s="71"/>
      <c r="CJ26" s="71"/>
      <c r="CK26" s="71"/>
      <c r="CL26" s="71"/>
      <c r="CM26" s="71"/>
      <c r="CN26" s="71"/>
      <c r="CO26" s="71"/>
      <c r="CP26" s="71"/>
      <c r="CQ26" s="71"/>
      <c r="CR26" s="71"/>
      <c r="CS26" s="71"/>
      <c r="CT26" s="71"/>
      <c r="CU26" s="71"/>
      <c r="CV26" s="71"/>
    </row>
    <row r="27" spans="1:100" ht="18" customHeight="1" x14ac:dyDescent="0.2">
      <c r="A27" s="261">
        <v>355013</v>
      </c>
      <c r="B27" s="262"/>
      <c r="C27" s="263"/>
      <c r="D27" s="264" t="s">
        <v>1085</v>
      </c>
      <c r="E27" s="265"/>
      <c r="F27" s="265"/>
      <c r="G27" s="265"/>
      <c r="H27" s="265"/>
      <c r="I27" s="265"/>
      <c r="J27" s="265"/>
      <c r="K27" s="265"/>
      <c r="L27" s="265"/>
      <c r="M27" s="265"/>
      <c r="N27" s="289"/>
      <c r="O27" s="266">
        <v>320</v>
      </c>
      <c r="P27" s="267"/>
      <c r="Q27" s="267"/>
      <c r="R27" s="268"/>
      <c r="S27" s="267"/>
      <c r="T27" s="269"/>
      <c r="U27" s="261">
        <v>355084</v>
      </c>
      <c r="V27" s="262"/>
      <c r="W27" s="263"/>
      <c r="X27" s="264" t="s">
        <v>1083</v>
      </c>
      <c r="Y27" s="265"/>
      <c r="Z27" s="265"/>
      <c r="AA27" s="265"/>
      <c r="AB27" s="265"/>
      <c r="AC27" s="265"/>
      <c r="AD27" s="265"/>
      <c r="AE27" s="265"/>
      <c r="AF27" s="265"/>
      <c r="AG27" s="265"/>
      <c r="AH27" s="289"/>
      <c r="AI27" s="266">
        <v>280</v>
      </c>
      <c r="AJ27" s="267"/>
      <c r="AK27" s="267"/>
      <c r="AL27" s="268"/>
      <c r="AM27" s="267"/>
      <c r="AN27" s="269"/>
      <c r="AO27" s="261">
        <v>355075</v>
      </c>
      <c r="AP27" s="262"/>
      <c r="AQ27" s="263"/>
      <c r="AR27" s="264" t="s">
        <v>1089</v>
      </c>
      <c r="AS27" s="265"/>
      <c r="AT27" s="265"/>
      <c r="AU27" s="265"/>
      <c r="AV27" s="265"/>
      <c r="AW27" s="265"/>
      <c r="AX27" s="265"/>
      <c r="AY27" s="265"/>
      <c r="AZ27" s="265"/>
      <c r="BA27" s="265"/>
      <c r="BB27" s="289"/>
      <c r="BC27" s="266">
        <v>220</v>
      </c>
      <c r="BD27" s="267"/>
      <c r="BE27" s="267"/>
      <c r="BF27" s="268"/>
      <c r="BG27" s="267"/>
      <c r="BH27" s="269"/>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c r="CG27" s="71"/>
      <c r="CH27" s="71"/>
      <c r="CI27" s="71"/>
      <c r="CJ27" s="71"/>
      <c r="CK27" s="71"/>
      <c r="CL27" s="71"/>
      <c r="CM27" s="71"/>
      <c r="CN27" s="71"/>
      <c r="CO27" s="71"/>
      <c r="CP27" s="71"/>
      <c r="CQ27" s="71"/>
      <c r="CR27" s="71"/>
      <c r="CS27" s="71"/>
      <c r="CT27" s="71"/>
      <c r="CU27" s="71"/>
      <c r="CV27" s="71"/>
    </row>
    <row r="28" spans="1:100" ht="18" customHeight="1" x14ac:dyDescent="0.2">
      <c r="A28" s="341" t="s">
        <v>1087</v>
      </c>
      <c r="B28" s="342"/>
      <c r="C28" s="342"/>
      <c r="D28" s="342"/>
      <c r="E28" s="342"/>
      <c r="F28" s="342"/>
      <c r="G28" s="342"/>
      <c r="H28" s="342"/>
      <c r="I28" s="342"/>
      <c r="J28" s="342"/>
      <c r="K28" s="342"/>
      <c r="L28" s="342"/>
      <c r="M28" s="342"/>
      <c r="N28" s="343"/>
      <c r="O28" s="344">
        <f>SUM(O22:O27)</f>
        <v>2530</v>
      </c>
      <c r="P28" s="345"/>
      <c r="Q28" s="346"/>
      <c r="R28" s="347" t="str">
        <f>IF(COUNTA(R22:R27)=0,"",SUMIF(R22:R27,"●",O22:O27)+SUM(R22:R27))</f>
        <v/>
      </c>
      <c r="S28" s="345"/>
      <c r="T28" s="346"/>
      <c r="U28" s="341" t="s">
        <v>1086</v>
      </c>
      <c r="V28" s="342"/>
      <c r="W28" s="342"/>
      <c r="X28" s="342"/>
      <c r="Y28" s="342"/>
      <c r="Z28" s="342"/>
      <c r="AA28" s="342"/>
      <c r="AB28" s="342"/>
      <c r="AC28" s="342"/>
      <c r="AD28" s="342"/>
      <c r="AE28" s="342"/>
      <c r="AF28" s="342"/>
      <c r="AG28" s="342"/>
      <c r="AH28" s="343"/>
      <c r="AI28" s="344">
        <f>SUM(AI14:AI27)</f>
        <v>5777</v>
      </c>
      <c r="AJ28" s="345"/>
      <c r="AK28" s="346"/>
      <c r="AL28" s="347" t="str">
        <f>IF(COUNTA(AL14:AL27)=0,"",SUMIF(AL14:AL27,"●",AI14:AI27)+SUM(AL14:AL27))</f>
        <v/>
      </c>
      <c r="AM28" s="345"/>
      <c r="AN28" s="346"/>
      <c r="AO28" s="261">
        <v>355077</v>
      </c>
      <c r="AP28" s="262"/>
      <c r="AQ28" s="263"/>
      <c r="AR28" s="264" t="s">
        <v>1094</v>
      </c>
      <c r="AS28" s="265"/>
      <c r="AT28" s="265"/>
      <c r="AU28" s="265"/>
      <c r="AV28" s="265"/>
      <c r="AW28" s="265"/>
      <c r="AX28" s="265"/>
      <c r="AY28" s="265"/>
      <c r="AZ28" s="265"/>
      <c r="BA28" s="265"/>
      <c r="BB28" s="289"/>
      <c r="BC28" s="266">
        <v>460</v>
      </c>
      <c r="BD28" s="267"/>
      <c r="BE28" s="267"/>
      <c r="BF28" s="268"/>
      <c r="BG28" s="267"/>
      <c r="BH28" s="269"/>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row>
    <row r="29" spans="1:100" ht="18" customHeight="1" x14ac:dyDescent="0.2">
      <c r="A29" s="261">
        <v>355014</v>
      </c>
      <c r="B29" s="262"/>
      <c r="C29" s="263"/>
      <c r="D29" s="264" t="s">
        <v>1090</v>
      </c>
      <c r="E29" s="265"/>
      <c r="F29" s="265"/>
      <c r="G29" s="265"/>
      <c r="H29" s="265"/>
      <c r="I29" s="265"/>
      <c r="J29" s="265"/>
      <c r="K29" s="265"/>
      <c r="L29" s="265"/>
      <c r="M29" s="265"/>
      <c r="N29" s="289"/>
      <c r="O29" s="266">
        <v>1020</v>
      </c>
      <c r="P29" s="267"/>
      <c r="Q29" s="267"/>
      <c r="R29" s="268"/>
      <c r="S29" s="267"/>
      <c r="T29" s="269"/>
      <c r="U29" s="261">
        <v>355037</v>
      </c>
      <c r="V29" s="262"/>
      <c r="W29" s="263"/>
      <c r="X29" s="264" t="s">
        <v>1088</v>
      </c>
      <c r="Y29" s="265"/>
      <c r="Z29" s="265"/>
      <c r="AA29" s="265"/>
      <c r="AB29" s="265"/>
      <c r="AC29" s="265"/>
      <c r="AD29" s="265"/>
      <c r="AE29" s="265"/>
      <c r="AF29" s="265"/>
      <c r="AG29" s="265"/>
      <c r="AH29" s="289"/>
      <c r="AI29" s="266">
        <v>470</v>
      </c>
      <c r="AJ29" s="267"/>
      <c r="AK29" s="267"/>
      <c r="AL29" s="268"/>
      <c r="AM29" s="267"/>
      <c r="AN29" s="269"/>
      <c r="AO29" s="341" t="s">
        <v>1098</v>
      </c>
      <c r="AP29" s="342"/>
      <c r="AQ29" s="342"/>
      <c r="AR29" s="342"/>
      <c r="AS29" s="342"/>
      <c r="AT29" s="342"/>
      <c r="AU29" s="342"/>
      <c r="AV29" s="342"/>
      <c r="AW29" s="342"/>
      <c r="AX29" s="342"/>
      <c r="AY29" s="342"/>
      <c r="AZ29" s="342"/>
      <c r="BA29" s="342"/>
      <c r="BB29" s="343"/>
      <c r="BC29" s="344">
        <f>SUM(BC25:BC28)</f>
        <v>1530</v>
      </c>
      <c r="BD29" s="345"/>
      <c r="BE29" s="346"/>
      <c r="BF29" s="347" t="str">
        <f>IF(COUNTA(BF25:BF28)=0,"",SUMIF(BF25:BF28,"●",BC25:BC28)+SUM(BF25:BF28))</f>
        <v/>
      </c>
      <c r="BG29" s="345"/>
      <c r="BH29" s="346"/>
      <c r="BI29" s="71"/>
      <c r="BJ29" s="71"/>
      <c r="BK29" s="71"/>
      <c r="BL29" s="71"/>
      <c r="BM29" s="71"/>
      <c r="BN29" s="71"/>
      <c r="BO29" s="71"/>
      <c r="BP29" s="71"/>
      <c r="BQ29" s="71"/>
      <c r="BR29" s="71"/>
      <c r="BS29" s="71"/>
      <c r="BT29" s="71"/>
      <c r="BU29" s="71"/>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row>
    <row r="30" spans="1:100" ht="18" customHeight="1" x14ac:dyDescent="0.2">
      <c r="A30" s="261">
        <v>355015</v>
      </c>
      <c r="B30" s="262"/>
      <c r="C30" s="263"/>
      <c r="D30" s="264" t="s">
        <v>1092</v>
      </c>
      <c r="E30" s="265"/>
      <c r="F30" s="265"/>
      <c r="G30" s="265"/>
      <c r="H30" s="265"/>
      <c r="I30" s="265"/>
      <c r="J30" s="265"/>
      <c r="K30" s="265"/>
      <c r="L30" s="265"/>
      <c r="M30" s="265"/>
      <c r="N30" s="289"/>
      <c r="O30" s="266">
        <v>500</v>
      </c>
      <c r="P30" s="267"/>
      <c r="Q30" s="267"/>
      <c r="R30" s="268"/>
      <c r="S30" s="267"/>
      <c r="T30" s="269"/>
      <c r="U30" s="261">
        <v>355038</v>
      </c>
      <c r="V30" s="262"/>
      <c r="W30" s="263"/>
      <c r="X30" s="264" t="s">
        <v>1091</v>
      </c>
      <c r="Y30" s="265"/>
      <c r="Z30" s="265"/>
      <c r="AA30" s="265"/>
      <c r="AB30" s="265"/>
      <c r="AC30" s="265"/>
      <c r="AD30" s="265"/>
      <c r="AE30" s="265"/>
      <c r="AF30" s="265"/>
      <c r="AG30" s="265"/>
      <c r="AH30" s="289"/>
      <c r="AI30" s="266">
        <v>300</v>
      </c>
      <c r="AJ30" s="267"/>
      <c r="AK30" s="267"/>
      <c r="AL30" s="268"/>
      <c r="AM30" s="267"/>
      <c r="AN30" s="269"/>
      <c r="AO30" s="261">
        <v>355087</v>
      </c>
      <c r="AP30" s="262"/>
      <c r="AQ30" s="263"/>
      <c r="AR30" s="264" t="s">
        <v>1132</v>
      </c>
      <c r="AS30" s="265"/>
      <c r="AT30" s="265"/>
      <c r="AU30" s="265"/>
      <c r="AV30" s="265"/>
      <c r="AW30" s="265"/>
      <c r="AX30" s="265"/>
      <c r="AY30" s="265"/>
      <c r="AZ30" s="265"/>
      <c r="BA30" s="265"/>
      <c r="BB30" s="289"/>
      <c r="BC30" s="266">
        <v>300</v>
      </c>
      <c r="BD30" s="267"/>
      <c r="BE30" s="267"/>
      <c r="BF30" s="268"/>
      <c r="BG30" s="267"/>
      <c r="BH30" s="269"/>
      <c r="BI30" s="71"/>
      <c r="BJ30" s="71"/>
      <c r="BK30" s="71"/>
      <c r="BL30" s="71"/>
      <c r="BM30" s="71"/>
      <c r="BN30" s="71"/>
      <c r="BO30" s="71"/>
      <c r="BP30" s="71"/>
      <c r="BQ30" s="71"/>
      <c r="BR30" s="71"/>
      <c r="BS30" s="71"/>
      <c r="BT30" s="71"/>
      <c r="BU30" s="71"/>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row>
    <row r="31" spans="1:100" ht="18" customHeight="1" x14ac:dyDescent="0.2">
      <c r="A31" s="261">
        <v>355016</v>
      </c>
      <c r="B31" s="262"/>
      <c r="C31" s="263"/>
      <c r="D31" s="264" t="s">
        <v>1095</v>
      </c>
      <c r="E31" s="265"/>
      <c r="F31" s="265"/>
      <c r="G31" s="265"/>
      <c r="H31" s="265"/>
      <c r="I31" s="265"/>
      <c r="J31" s="265"/>
      <c r="K31" s="265"/>
      <c r="L31" s="265"/>
      <c r="M31" s="265"/>
      <c r="N31" s="289"/>
      <c r="O31" s="266">
        <v>300</v>
      </c>
      <c r="P31" s="267"/>
      <c r="Q31" s="267"/>
      <c r="R31" s="268"/>
      <c r="S31" s="267"/>
      <c r="T31" s="269"/>
      <c r="U31" s="261">
        <v>355039</v>
      </c>
      <c r="V31" s="262"/>
      <c r="W31" s="263"/>
      <c r="X31" s="264" t="s">
        <v>1093</v>
      </c>
      <c r="Y31" s="265"/>
      <c r="Z31" s="265"/>
      <c r="AA31" s="265"/>
      <c r="AB31" s="265"/>
      <c r="AC31" s="265"/>
      <c r="AD31" s="265"/>
      <c r="AE31" s="265"/>
      <c r="AF31" s="265"/>
      <c r="AG31" s="265"/>
      <c r="AH31" s="289"/>
      <c r="AI31" s="266">
        <v>455</v>
      </c>
      <c r="AJ31" s="267"/>
      <c r="AK31" s="267"/>
      <c r="AL31" s="268"/>
      <c r="AM31" s="267"/>
      <c r="AN31" s="269"/>
      <c r="AO31" s="261">
        <v>355080</v>
      </c>
      <c r="AP31" s="262"/>
      <c r="AQ31" s="263"/>
      <c r="AR31" s="264" t="s">
        <v>1133</v>
      </c>
      <c r="AS31" s="265"/>
      <c r="AT31" s="265"/>
      <c r="AU31" s="265"/>
      <c r="AV31" s="265"/>
      <c r="AW31" s="265"/>
      <c r="AX31" s="265"/>
      <c r="AY31" s="265"/>
      <c r="AZ31" s="265"/>
      <c r="BA31" s="265"/>
      <c r="BB31" s="289"/>
      <c r="BC31" s="266">
        <v>395</v>
      </c>
      <c r="BD31" s="267"/>
      <c r="BE31" s="267"/>
      <c r="BF31" s="268"/>
      <c r="BG31" s="267"/>
      <c r="BH31" s="269"/>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row>
    <row r="32" spans="1:100" ht="18" customHeight="1" thickBot="1" x14ac:dyDescent="0.25">
      <c r="A32" s="261">
        <v>355017</v>
      </c>
      <c r="B32" s="262"/>
      <c r="C32" s="263"/>
      <c r="D32" s="264" t="s">
        <v>1097</v>
      </c>
      <c r="E32" s="265"/>
      <c r="F32" s="265"/>
      <c r="G32" s="265"/>
      <c r="H32" s="265"/>
      <c r="I32" s="265"/>
      <c r="J32" s="265"/>
      <c r="K32" s="265"/>
      <c r="L32" s="265"/>
      <c r="M32" s="265"/>
      <c r="N32" s="289"/>
      <c r="O32" s="266">
        <v>520</v>
      </c>
      <c r="P32" s="267"/>
      <c r="Q32" s="267"/>
      <c r="R32" s="268"/>
      <c r="S32" s="267"/>
      <c r="T32" s="269"/>
      <c r="U32" s="261">
        <v>355040</v>
      </c>
      <c r="V32" s="262"/>
      <c r="W32" s="263"/>
      <c r="X32" s="264" t="s">
        <v>1096</v>
      </c>
      <c r="Y32" s="265"/>
      <c r="Z32" s="265"/>
      <c r="AA32" s="265"/>
      <c r="AB32" s="265"/>
      <c r="AC32" s="265"/>
      <c r="AD32" s="265"/>
      <c r="AE32" s="265"/>
      <c r="AF32" s="265"/>
      <c r="AG32" s="265"/>
      <c r="AH32" s="289"/>
      <c r="AI32" s="266">
        <v>640</v>
      </c>
      <c r="AJ32" s="267"/>
      <c r="AK32" s="267"/>
      <c r="AL32" s="268"/>
      <c r="AM32" s="267"/>
      <c r="AN32" s="269"/>
      <c r="AO32" s="246" t="s">
        <v>1134</v>
      </c>
      <c r="AP32" s="247"/>
      <c r="AQ32" s="247"/>
      <c r="AR32" s="247"/>
      <c r="AS32" s="247"/>
      <c r="AT32" s="247"/>
      <c r="AU32" s="247"/>
      <c r="AV32" s="247"/>
      <c r="AW32" s="247"/>
      <c r="AX32" s="247"/>
      <c r="AY32" s="247"/>
      <c r="AZ32" s="247"/>
      <c r="BA32" s="247"/>
      <c r="BB32" s="288"/>
      <c r="BC32" s="248">
        <f>SUM(BC30:BC31)</f>
        <v>695</v>
      </c>
      <c r="BD32" s="249"/>
      <c r="BE32" s="250"/>
      <c r="BF32" s="549" t="str">
        <f>IF(COUNTA(BF30:BF31)=0,"",SUMIF(BF30:BF31,"●",BC30:BC31)+SUM(BF30:BF31))</f>
        <v/>
      </c>
      <c r="BG32" s="550"/>
      <c r="BH32" s="55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row>
    <row r="33" spans="1:100" ht="18" customHeight="1" x14ac:dyDescent="0.2">
      <c r="A33" s="261">
        <v>355018</v>
      </c>
      <c r="B33" s="262"/>
      <c r="C33" s="263"/>
      <c r="D33" s="264" t="s">
        <v>1099</v>
      </c>
      <c r="E33" s="265"/>
      <c r="F33" s="265"/>
      <c r="G33" s="265"/>
      <c r="H33" s="265"/>
      <c r="I33" s="265"/>
      <c r="J33" s="265"/>
      <c r="K33" s="265"/>
      <c r="L33" s="265"/>
      <c r="M33" s="265"/>
      <c r="N33" s="289"/>
      <c r="O33" s="266">
        <v>800</v>
      </c>
      <c r="P33" s="267"/>
      <c r="Q33" s="267"/>
      <c r="R33" s="268"/>
      <c r="S33" s="267"/>
      <c r="T33" s="269"/>
      <c r="U33" s="261">
        <v>355041</v>
      </c>
      <c r="V33" s="262"/>
      <c r="W33" s="263"/>
      <c r="X33" s="264" t="s">
        <v>1159</v>
      </c>
      <c r="Y33" s="265"/>
      <c r="Z33" s="265"/>
      <c r="AA33" s="265"/>
      <c r="AB33" s="265"/>
      <c r="AC33" s="265"/>
      <c r="AD33" s="265"/>
      <c r="AE33" s="265"/>
      <c r="AF33" s="265"/>
      <c r="AG33" s="265"/>
      <c r="AH33" s="289"/>
      <c r="AI33" s="266">
        <v>530</v>
      </c>
      <c r="AJ33" s="267"/>
      <c r="AK33" s="267"/>
      <c r="AL33" s="268"/>
      <c r="AM33" s="267"/>
      <c r="AN33" s="269"/>
      <c r="AO33" s="547" t="s">
        <v>65</v>
      </c>
      <c r="AP33" s="547"/>
      <c r="AQ33" s="547"/>
      <c r="AR33" s="547"/>
      <c r="AS33" s="547"/>
      <c r="AT33" s="547"/>
      <c r="AU33" s="547"/>
      <c r="AV33" s="331">
        <f>O21+O28+O35+O41+AI28+AI38+AI46+AI54+BC24+BC29+BC32</f>
        <v>34516</v>
      </c>
      <c r="AW33" s="379"/>
      <c r="AX33" s="379"/>
      <c r="AY33" s="379"/>
      <c r="AZ33" s="379"/>
      <c r="BA33" s="379"/>
      <c r="BB33" s="380"/>
      <c r="BC33" s="334"/>
      <c r="BD33" s="335"/>
      <c r="BE33" s="335"/>
      <c r="BF33" s="335"/>
      <c r="BG33" s="335"/>
      <c r="BH33" s="336"/>
      <c r="BI33" s="71"/>
      <c r="BJ33" s="71"/>
      <c r="BK33" s="71"/>
      <c r="BL33" s="71"/>
      <c r="BM33" s="71"/>
      <c r="BN33" s="71"/>
      <c r="BO33" s="71"/>
      <c r="BP33" s="71"/>
      <c r="BQ33" s="71"/>
      <c r="BR33" s="71"/>
      <c r="BS33" s="71"/>
      <c r="BT33" s="71"/>
      <c r="BU33" s="71"/>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row>
    <row r="34" spans="1:100" ht="18" customHeight="1" x14ac:dyDescent="0.2">
      <c r="A34" s="261">
        <v>355019</v>
      </c>
      <c r="B34" s="262"/>
      <c r="C34" s="263"/>
      <c r="D34" s="264" t="s">
        <v>1101</v>
      </c>
      <c r="E34" s="265"/>
      <c r="F34" s="265"/>
      <c r="G34" s="265"/>
      <c r="H34" s="265"/>
      <c r="I34" s="265"/>
      <c r="J34" s="265"/>
      <c r="K34" s="265"/>
      <c r="L34" s="265"/>
      <c r="M34" s="265"/>
      <c r="N34" s="289"/>
      <c r="O34" s="266">
        <v>450</v>
      </c>
      <c r="P34" s="267"/>
      <c r="Q34" s="267"/>
      <c r="R34" s="268"/>
      <c r="S34" s="267"/>
      <c r="T34" s="269"/>
      <c r="U34" s="261">
        <v>355042</v>
      </c>
      <c r="V34" s="262"/>
      <c r="W34" s="263"/>
      <c r="X34" s="264" t="s">
        <v>1100</v>
      </c>
      <c r="Y34" s="265"/>
      <c r="Z34" s="265"/>
      <c r="AA34" s="265"/>
      <c r="AB34" s="265"/>
      <c r="AC34" s="265"/>
      <c r="AD34" s="265"/>
      <c r="AE34" s="265"/>
      <c r="AF34" s="265"/>
      <c r="AG34" s="265"/>
      <c r="AH34" s="289"/>
      <c r="AI34" s="266">
        <v>710</v>
      </c>
      <c r="AJ34" s="267"/>
      <c r="AK34" s="267"/>
      <c r="AL34" s="268"/>
      <c r="AM34" s="267"/>
      <c r="AN34" s="269"/>
      <c r="AO34" s="547"/>
      <c r="AP34" s="547"/>
      <c r="AQ34" s="547"/>
      <c r="AR34" s="547"/>
      <c r="AS34" s="547"/>
      <c r="AT34" s="547"/>
      <c r="AU34" s="547"/>
      <c r="AV34" s="381"/>
      <c r="AW34" s="382"/>
      <c r="AX34" s="382"/>
      <c r="AY34" s="382"/>
      <c r="AZ34" s="382"/>
      <c r="BA34" s="382"/>
      <c r="BB34" s="383"/>
      <c r="BC34" s="334"/>
      <c r="BD34" s="335"/>
      <c r="BE34" s="335"/>
      <c r="BF34" s="335"/>
      <c r="BG34" s="335"/>
      <c r="BH34" s="336"/>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row>
    <row r="35" spans="1:100" ht="18" customHeight="1" thickBot="1" x14ac:dyDescent="0.25">
      <c r="A35" s="367" t="s">
        <v>1102</v>
      </c>
      <c r="B35" s="368"/>
      <c r="C35" s="368"/>
      <c r="D35" s="368"/>
      <c r="E35" s="368"/>
      <c r="F35" s="368"/>
      <c r="G35" s="368"/>
      <c r="H35" s="368"/>
      <c r="I35" s="368"/>
      <c r="J35" s="368"/>
      <c r="K35" s="368"/>
      <c r="L35" s="368"/>
      <c r="M35" s="368"/>
      <c r="N35" s="369"/>
      <c r="O35" s="363">
        <f>SUM(O29:O34)</f>
        <v>3590</v>
      </c>
      <c r="P35" s="364"/>
      <c r="Q35" s="365"/>
      <c r="R35" s="366" t="str">
        <f>IF(COUNTA(R29:R34)=0,"",SUMIF(R29:R34,"●",O29:O34)+SUM(R29:R34))</f>
        <v/>
      </c>
      <c r="S35" s="364"/>
      <c r="T35" s="365"/>
      <c r="U35" s="261">
        <v>355043</v>
      </c>
      <c r="V35" s="262"/>
      <c r="W35" s="263"/>
      <c r="X35" s="264" t="s">
        <v>1160</v>
      </c>
      <c r="Y35" s="265"/>
      <c r="Z35" s="265"/>
      <c r="AA35" s="265"/>
      <c r="AB35" s="265"/>
      <c r="AC35" s="265"/>
      <c r="AD35" s="265"/>
      <c r="AE35" s="265"/>
      <c r="AF35" s="265"/>
      <c r="AG35" s="265"/>
      <c r="AH35" s="289"/>
      <c r="AI35" s="266">
        <v>340</v>
      </c>
      <c r="AJ35" s="267"/>
      <c r="AK35" s="267"/>
      <c r="AL35" s="268"/>
      <c r="AM35" s="267"/>
      <c r="AN35" s="269"/>
      <c r="AO35" s="548"/>
      <c r="AP35" s="548"/>
      <c r="AQ35" s="548"/>
      <c r="AR35" s="548"/>
      <c r="AS35" s="548"/>
      <c r="AT35" s="548"/>
      <c r="AU35" s="548"/>
      <c r="AV35" s="384"/>
      <c r="AW35" s="385"/>
      <c r="AX35" s="385"/>
      <c r="AY35" s="385"/>
      <c r="AZ35" s="385"/>
      <c r="BA35" s="385"/>
      <c r="BB35" s="386"/>
      <c r="BC35" s="337"/>
      <c r="BD35" s="338"/>
      <c r="BE35" s="338"/>
      <c r="BF35" s="338"/>
      <c r="BG35" s="338"/>
      <c r="BH35" s="339"/>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row>
    <row r="36" spans="1:100" ht="18" customHeight="1" x14ac:dyDescent="0.2">
      <c r="A36" s="261">
        <v>355020</v>
      </c>
      <c r="B36" s="262"/>
      <c r="C36" s="263"/>
      <c r="D36" s="264" t="s">
        <v>1104</v>
      </c>
      <c r="E36" s="265"/>
      <c r="F36" s="265"/>
      <c r="G36" s="265"/>
      <c r="H36" s="265"/>
      <c r="I36" s="265"/>
      <c r="J36" s="265"/>
      <c r="K36" s="265"/>
      <c r="L36" s="265"/>
      <c r="M36" s="265"/>
      <c r="N36" s="289"/>
      <c r="O36" s="266">
        <v>670</v>
      </c>
      <c r="P36" s="267"/>
      <c r="Q36" s="267"/>
      <c r="R36" s="268"/>
      <c r="S36" s="267"/>
      <c r="T36" s="269"/>
      <c r="U36" s="261">
        <v>355044</v>
      </c>
      <c r="V36" s="262"/>
      <c r="W36" s="263"/>
      <c r="X36" s="264" t="s">
        <v>1103</v>
      </c>
      <c r="Y36" s="265"/>
      <c r="Z36" s="265"/>
      <c r="AA36" s="265"/>
      <c r="AB36" s="265"/>
      <c r="AC36" s="265"/>
      <c r="AD36" s="265"/>
      <c r="AE36" s="265"/>
      <c r="AF36" s="265"/>
      <c r="AG36" s="265"/>
      <c r="AH36" s="289"/>
      <c r="AI36" s="266">
        <v>150</v>
      </c>
      <c r="AJ36" s="267"/>
      <c r="AK36" s="267"/>
      <c r="AL36" s="268"/>
      <c r="AM36" s="267"/>
      <c r="AN36" s="269"/>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row>
    <row r="37" spans="1:100" ht="18" customHeight="1" x14ac:dyDescent="0.2">
      <c r="A37" s="261">
        <v>355021</v>
      </c>
      <c r="B37" s="262"/>
      <c r="C37" s="263"/>
      <c r="D37" s="264" t="s">
        <v>1106</v>
      </c>
      <c r="E37" s="265"/>
      <c r="F37" s="265"/>
      <c r="G37" s="265"/>
      <c r="H37" s="265"/>
      <c r="I37" s="265"/>
      <c r="J37" s="265"/>
      <c r="K37" s="265"/>
      <c r="L37" s="265"/>
      <c r="M37" s="265"/>
      <c r="N37" s="289"/>
      <c r="O37" s="266">
        <v>450</v>
      </c>
      <c r="P37" s="267"/>
      <c r="Q37" s="267"/>
      <c r="R37" s="268"/>
      <c r="S37" s="267"/>
      <c r="T37" s="269"/>
      <c r="U37" s="261">
        <v>355045</v>
      </c>
      <c r="V37" s="262"/>
      <c r="W37" s="263"/>
      <c r="X37" s="264" t="s">
        <v>1105</v>
      </c>
      <c r="Y37" s="265"/>
      <c r="Z37" s="265"/>
      <c r="AA37" s="265"/>
      <c r="AB37" s="265"/>
      <c r="AC37" s="265"/>
      <c r="AD37" s="265"/>
      <c r="AE37" s="265"/>
      <c r="AF37" s="265"/>
      <c r="AG37" s="265"/>
      <c r="AH37" s="289"/>
      <c r="AI37" s="266">
        <v>320</v>
      </c>
      <c r="AJ37" s="267"/>
      <c r="AK37" s="267"/>
      <c r="AL37" s="268"/>
      <c r="AM37" s="267"/>
      <c r="AN37" s="269"/>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row>
    <row r="38" spans="1:100" ht="18" customHeight="1" x14ac:dyDescent="0.2">
      <c r="A38" s="261">
        <v>355022</v>
      </c>
      <c r="B38" s="262"/>
      <c r="C38" s="263"/>
      <c r="D38" s="264" t="s">
        <v>1108</v>
      </c>
      <c r="E38" s="265"/>
      <c r="F38" s="265"/>
      <c r="G38" s="265"/>
      <c r="H38" s="265"/>
      <c r="I38" s="265"/>
      <c r="J38" s="265"/>
      <c r="K38" s="265"/>
      <c r="L38" s="265"/>
      <c r="M38" s="265"/>
      <c r="N38" s="289"/>
      <c r="O38" s="266">
        <v>450</v>
      </c>
      <c r="P38" s="267"/>
      <c r="Q38" s="267"/>
      <c r="R38" s="268"/>
      <c r="S38" s="267"/>
      <c r="T38" s="269"/>
      <c r="U38" s="341" t="s">
        <v>1107</v>
      </c>
      <c r="V38" s="342"/>
      <c r="W38" s="342"/>
      <c r="X38" s="342"/>
      <c r="Y38" s="342"/>
      <c r="Z38" s="342"/>
      <c r="AA38" s="342"/>
      <c r="AB38" s="342"/>
      <c r="AC38" s="342"/>
      <c r="AD38" s="342"/>
      <c r="AE38" s="342"/>
      <c r="AF38" s="342"/>
      <c r="AG38" s="342"/>
      <c r="AH38" s="343"/>
      <c r="AI38" s="344">
        <f>SUM(AI29:AI37)</f>
        <v>3915</v>
      </c>
      <c r="AJ38" s="345"/>
      <c r="AK38" s="346"/>
      <c r="AL38" s="347" t="str">
        <f>IF(COUNTA(AL29:AL37)=0,"",SUMIF(AL29:AL37,"●",AI29:AI37)+SUM(AL29:AL37))</f>
        <v/>
      </c>
      <c r="AM38" s="345"/>
      <c r="AN38" s="346"/>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row>
    <row r="39" spans="1:100" ht="18" customHeight="1" x14ac:dyDescent="0.2">
      <c r="A39" s="261">
        <v>355023</v>
      </c>
      <c r="B39" s="262"/>
      <c r="C39" s="263"/>
      <c r="D39" s="264" t="s">
        <v>1110</v>
      </c>
      <c r="E39" s="265"/>
      <c r="F39" s="265"/>
      <c r="G39" s="265"/>
      <c r="H39" s="265"/>
      <c r="I39" s="265"/>
      <c r="J39" s="265"/>
      <c r="K39" s="265"/>
      <c r="L39" s="265"/>
      <c r="M39" s="265"/>
      <c r="N39" s="289"/>
      <c r="O39" s="266">
        <v>500</v>
      </c>
      <c r="P39" s="267"/>
      <c r="Q39" s="267"/>
      <c r="R39" s="268"/>
      <c r="S39" s="267"/>
      <c r="T39" s="269"/>
      <c r="U39" s="261">
        <v>355046</v>
      </c>
      <c r="V39" s="262"/>
      <c r="W39" s="263"/>
      <c r="X39" s="264" t="s">
        <v>1109</v>
      </c>
      <c r="Y39" s="265"/>
      <c r="Z39" s="265"/>
      <c r="AA39" s="265"/>
      <c r="AB39" s="265"/>
      <c r="AC39" s="265"/>
      <c r="AD39" s="265"/>
      <c r="AE39" s="265"/>
      <c r="AF39" s="265"/>
      <c r="AG39" s="265"/>
      <c r="AH39" s="289"/>
      <c r="AI39" s="266">
        <v>770</v>
      </c>
      <c r="AJ39" s="267"/>
      <c r="AK39" s="267"/>
      <c r="AL39" s="268"/>
      <c r="AM39" s="267"/>
      <c r="AN39" s="269"/>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row>
    <row r="40" spans="1:100" ht="18" customHeight="1" x14ac:dyDescent="0.2">
      <c r="A40" s="261">
        <v>355024</v>
      </c>
      <c r="B40" s="262"/>
      <c r="C40" s="263"/>
      <c r="D40" s="264" t="s">
        <v>1112</v>
      </c>
      <c r="E40" s="265"/>
      <c r="F40" s="265"/>
      <c r="G40" s="265"/>
      <c r="H40" s="265"/>
      <c r="I40" s="265"/>
      <c r="J40" s="265"/>
      <c r="K40" s="265"/>
      <c r="L40" s="265"/>
      <c r="M40" s="265"/>
      <c r="N40" s="289"/>
      <c r="O40" s="266">
        <v>1200</v>
      </c>
      <c r="P40" s="267"/>
      <c r="Q40" s="267"/>
      <c r="R40" s="268"/>
      <c r="S40" s="267"/>
      <c r="T40" s="269"/>
      <c r="U40" s="261">
        <v>355047</v>
      </c>
      <c r="V40" s="262"/>
      <c r="W40" s="263"/>
      <c r="X40" s="264" t="s">
        <v>1111</v>
      </c>
      <c r="Y40" s="265"/>
      <c r="Z40" s="265"/>
      <c r="AA40" s="265"/>
      <c r="AB40" s="265"/>
      <c r="AC40" s="265"/>
      <c r="AD40" s="265"/>
      <c r="AE40" s="265"/>
      <c r="AF40" s="265"/>
      <c r="AG40" s="265"/>
      <c r="AH40" s="289"/>
      <c r="AI40" s="266">
        <v>400</v>
      </c>
      <c r="AJ40" s="267"/>
      <c r="AK40" s="267"/>
      <c r="AL40" s="268"/>
      <c r="AM40" s="267"/>
      <c r="AN40" s="269"/>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row>
    <row r="41" spans="1:100" ht="18" customHeight="1" thickBot="1" x14ac:dyDescent="0.25">
      <c r="A41" s="341" t="s">
        <v>1114</v>
      </c>
      <c r="B41" s="342"/>
      <c r="C41" s="342"/>
      <c r="D41" s="342"/>
      <c r="E41" s="342"/>
      <c r="F41" s="342"/>
      <c r="G41" s="342"/>
      <c r="H41" s="342"/>
      <c r="I41" s="342"/>
      <c r="J41" s="342"/>
      <c r="K41" s="342"/>
      <c r="L41" s="342"/>
      <c r="M41" s="342"/>
      <c r="N41" s="343"/>
      <c r="O41" s="344">
        <f>SUM(O36:O40)</f>
        <v>3270</v>
      </c>
      <c r="P41" s="345"/>
      <c r="Q41" s="346"/>
      <c r="R41" s="347" t="str">
        <f>IF(COUNTA(R36:R40)=0,"",SUMIF(R36:R40,"●",O36:O40)+SUM(R36:R40))</f>
        <v/>
      </c>
      <c r="S41" s="345"/>
      <c r="T41" s="346"/>
      <c r="U41" s="261">
        <v>355048</v>
      </c>
      <c r="V41" s="262"/>
      <c r="W41" s="263"/>
      <c r="X41" s="264" t="s">
        <v>1113</v>
      </c>
      <c r="Y41" s="265"/>
      <c r="Z41" s="265"/>
      <c r="AA41" s="265"/>
      <c r="AB41" s="265"/>
      <c r="AC41" s="265"/>
      <c r="AD41" s="265"/>
      <c r="AE41" s="265"/>
      <c r="AF41" s="265"/>
      <c r="AG41" s="265"/>
      <c r="AH41" s="289"/>
      <c r="AI41" s="266">
        <v>20</v>
      </c>
      <c r="AJ41" s="267"/>
      <c r="AK41" s="267"/>
      <c r="AL41" s="268"/>
      <c r="AM41" s="267"/>
      <c r="AN41" s="269"/>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row>
    <row r="42" spans="1:100" ht="18" customHeight="1" thickTop="1" x14ac:dyDescent="0.2">
      <c r="A42" s="60"/>
      <c r="B42" s="60"/>
      <c r="C42" s="60"/>
      <c r="D42" s="60"/>
      <c r="E42" s="60"/>
      <c r="F42" s="60"/>
      <c r="G42" s="60"/>
      <c r="H42" s="60"/>
      <c r="I42" s="60"/>
      <c r="J42" s="60"/>
      <c r="K42" s="60"/>
      <c r="L42" s="60"/>
      <c r="M42" s="60"/>
      <c r="N42" s="60"/>
      <c r="O42" s="60"/>
      <c r="P42" s="60"/>
      <c r="Q42" s="60"/>
      <c r="R42" s="73"/>
      <c r="S42" s="73"/>
      <c r="T42" s="58"/>
      <c r="U42" s="261">
        <v>355049</v>
      </c>
      <c r="V42" s="262"/>
      <c r="W42" s="263"/>
      <c r="X42" s="264" t="s">
        <v>1115</v>
      </c>
      <c r="Y42" s="265"/>
      <c r="Z42" s="265"/>
      <c r="AA42" s="265"/>
      <c r="AB42" s="265"/>
      <c r="AC42" s="265"/>
      <c r="AD42" s="265"/>
      <c r="AE42" s="265"/>
      <c r="AF42" s="265"/>
      <c r="AG42" s="265"/>
      <c r="AH42" s="289"/>
      <c r="AI42" s="266">
        <v>450</v>
      </c>
      <c r="AJ42" s="267"/>
      <c r="AK42" s="267"/>
      <c r="AL42" s="268"/>
      <c r="AM42" s="267"/>
      <c r="AN42" s="269"/>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row>
    <row r="43" spans="1:100" ht="18" customHeight="1" x14ac:dyDescent="0.2">
      <c r="A43" s="71"/>
      <c r="B43" s="71"/>
      <c r="C43" s="71"/>
      <c r="D43" s="71"/>
      <c r="E43" s="71"/>
      <c r="F43" s="71"/>
      <c r="G43" s="71"/>
      <c r="H43" s="71"/>
      <c r="I43" s="71"/>
      <c r="J43" s="71"/>
      <c r="K43" s="71"/>
      <c r="L43" s="71"/>
      <c r="M43" s="71"/>
      <c r="N43" s="71"/>
      <c r="O43" s="71"/>
      <c r="P43" s="71"/>
      <c r="Q43" s="71"/>
      <c r="R43" s="71"/>
      <c r="S43" s="71"/>
      <c r="T43" s="71"/>
      <c r="U43" s="261">
        <v>355050</v>
      </c>
      <c r="V43" s="262"/>
      <c r="W43" s="263"/>
      <c r="X43" s="264" t="s">
        <v>1116</v>
      </c>
      <c r="Y43" s="265"/>
      <c r="Z43" s="265"/>
      <c r="AA43" s="265"/>
      <c r="AB43" s="265"/>
      <c r="AC43" s="265"/>
      <c r="AD43" s="265"/>
      <c r="AE43" s="265"/>
      <c r="AF43" s="265"/>
      <c r="AG43" s="265"/>
      <c r="AH43" s="289"/>
      <c r="AI43" s="266">
        <v>20</v>
      </c>
      <c r="AJ43" s="267"/>
      <c r="AK43" s="267"/>
      <c r="AL43" s="268"/>
      <c r="AM43" s="267"/>
      <c r="AN43" s="269"/>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row>
    <row r="44" spans="1:100" ht="18" customHeight="1" x14ac:dyDescent="0.2">
      <c r="A44" s="71"/>
      <c r="B44" s="71"/>
      <c r="C44" s="71"/>
      <c r="D44" s="71"/>
      <c r="E44" s="71"/>
      <c r="F44" s="71"/>
      <c r="G44" s="71"/>
      <c r="H44" s="71"/>
      <c r="I44" s="71"/>
      <c r="J44" s="71"/>
      <c r="K44" s="71"/>
      <c r="L44" s="71"/>
      <c r="M44" s="71"/>
      <c r="N44" s="71"/>
      <c r="O44" s="71"/>
      <c r="P44" s="71"/>
      <c r="Q44" s="71"/>
      <c r="R44" s="71"/>
      <c r="S44" s="71"/>
      <c r="T44" s="71"/>
      <c r="U44" s="261">
        <v>355051</v>
      </c>
      <c r="V44" s="262"/>
      <c r="W44" s="263"/>
      <c r="X44" s="264" t="s">
        <v>1117</v>
      </c>
      <c r="Y44" s="265"/>
      <c r="Z44" s="265"/>
      <c r="AA44" s="265"/>
      <c r="AB44" s="265"/>
      <c r="AC44" s="265"/>
      <c r="AD44" s="265"/>
      <c r="AE44" s="265"/>
      <c r="AF44" s="265"/>
      <c r="AG44" s="265"/>
      <c r="AH44" s="289"/>
      <c r="AI44" s="266">
        <v>600</v>
      </c>
      <c r="AJ44" s="267"/>
      <c r="AK44" s="267"/>
      <c r="AL44" s="268"/>
      <c r="AM44" s="267"/>
      <c r="AN44" s="269"/>
      <c r="AO44" s="71"/>
      <c r="AP44" s="71"/>
      <c r="AQ44" s="71"/>
      <c r="AR44" s="71"/>
      <c r="AS44" s="71"/>
      <c r="AT44" s="71"/>
      <c r="AU44" s="71"/>
      <c r="AV44" s="71"/>
      <c r="AW44" s="71"/>
      <c r="AX44" s="71"/>
      <c r="AY44" s="71"/>
      <c r="AZ44" s="71"/>
      <c r="BA44" s="320" t="s">
        <v>391</v>
      </c>
      <c r="BB44" s="320"/>
      <c r="BC44" s="320"/>
      <c r="BD44" s="320"/>
      <c r="BE44" s="320"/>
      <c r="BF44" s="320"/>
      <c r="BG44" s="320"/>
      <c r="BH44" s="320"/>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row>
    <row r="45" spans="1:100" ht="18" customHeight="1" x14ac:dyDescent="0.2">
      <c r="A45" s="71"/>
      <c r="B45" s="71"/>
      <c r="C45" s="71"/>
      <c r="D45" s="71"/>
      <c r="E45" s="71"/>
      <c r="F45" s="71"/>
      <c r="G45" s="71"/>
      <c r="H45" s="71"/>
      <c r="I45" s="71"/>
      <c r="J45" s="71"/>
      <c r="K45" s="71"/>
      <c r="L45" s="71"/>
      <c r="M45" s="71"/>
      <c r="N45" s="71"/>
      <c r="O45" s="71"/>
      <c r="P45" s="71"/>
      <c r="Q45" s="71"/>
      <c r="R45" s="71"/>
      <c r="S45" s="71"/>
      <c r="T45" s="71"/>
      <c r="U45" s="261">
        <v>355052</v>
      </c>
      <c r="V45" s="262"/>
      <c r="W45" s="263"/>
      <c r="X45" s="264" t="s">
        <v>1152</v>
      </c>
      <c r="Y45" s="265"/>
      <c r="Z45" s="265"/>
      <c r="AA45" s="265"/>
      <c r="AB45" s="265"/>
      <c r="AC45" s="265"/>
      <c r="AD45" s="265"/>
      <c r="AE45" s="265"/>
      <c r="AF45" s="265"/>
      <c r="AG45" s="265"/>
      <c r="AH45" s="289"/>
      <c r="AI45" s="266">
        <v>200</v>
      </c>
      <c r="AJ45" s="267"/>
      <c r="AK45" s="267"/>
      <c r="AL45" s="268"/>
      <c r="AM45" s="267"/>
      <c r="AN45" s="269"/>
      <c r="AO45" s="71"/>
      <c r="AP45" s="71"/>
      <c r="AQ45" s="71"/>
      <c r="AR45" s="71"/>
      <c r="AS45" s="71"/>
      <c r="AT45" s="71"/>
      <c r="AU45" s="71"/>
      <c r="AV45" s="71"/>
      <c r="AW45" s="71"/>
      <c r="AX45" s="71"/>
      <c r="AY45" s="71"/>
      <c r="AZ45" s="71"/>
      <c r="BA45" s="291" t="s">
        <v>394</v>
      </c>
      <c r="BB45" s="291"/>
      <c r="BC45" s="291"/>
      <c r="BD45" s="291"/>
      <c r="BE45" s="291" t="s">
        <v>852</v>
      </c>
      <c r="BF45" s="291"/>
      <c r="BG45" s="291"/>
      <c r="BH45" s="291"/>
      <c r="BI45" s="71"/>
      <c r="BJ45" s="71"/>
      <c r="BK45" s="71"/>
      <c r="BL45" s="71"/>
      <c r="BM45" s="71"/>
      <c r="BN45" s="71"/>
      <c r="BO45" s="71"/>
      <c r="BP45" s="71"/>
      <c r="BQ45" s="71"/>
      <c r="BR45" s="71"/>
      <c r="BS45" s="71"/>
      <c r="BT45" s="71"/>
      <c r="BU45" s="71"/>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row>
    <row r="46" spans="1:100" ht="18" customHeight="1" x14ac:dyDescent="0.2">
      <c r="A46" s="71"/>
      <c r="B46" s="71"/>
      <c r="C46" s="71"/>
      <c r="D46" s="71"/>
      <c r="E46" s="71"/>
      <c r="F46" s="71"/>
      <c r="G46" s="71"/>
      <c r="H46" s="71"/>
      <c r="I46" s="71"/>
      <c r="J46" s="71"/>
      <c r="K46" s="71"/>
      <c r="L46" s="71"/>
      <c r="M46" s="71"/>
      <c r="N46" s="71"/>
      <c r="O46" s="71"/>
      <c r="P46" s="71"/>
      <c r="Q46" s="71"/>
      <c r="R46" s="71"/>
      <c r="S46" s="71"/>
      <c r="T46" s="71"/>
      <c r="U46" s="341" t="s">
        <v>1118</v>
      </c>
      <c r="V46" s="342"/>
      <c r="W46" s="342"/>
      <c r="X46" s="342"/>
      <c r="Y46" s="342"/>
      <c r="Z46" s="342"/>
      <c r="AA46" s="342"/>
      <c r="AB46" s="342"/>
      <c r="AC46" s="342"/>
      <c r="AD46" s="342"/>
      <c r="AE46" s="342"/>
      <c r="AF46" s="342"/>
      <c r="AG46" s="342"/>
      <c r="AH46" s="343"/>
      <c r="AI46" s="344">
        <f>SUM(AI39:AI45)</f>
        <v>2460</v>
      </c>
      <c r="AJ46" s="345"/>
      <c r="AK46" s="346"/>
      <c r="AL46" s="347" t="str">
        <f>IF(COUNTA(AL39:AL45)=0,"",SUMIF(AL39:AL45,"●",AI39:AI45)+SUM(AL39:AL45))</f>
        <v/>
      </c>
      <c r="AM46" s="345"/>
      <c r="AN46" s="346"/>
      <c r="AO46" s="71"/>
      <c r="AP46" s="71"/>
      <c r="AQ46" s="71"/>
      <c r="AR46" s="71"/>
      <c r="AS46" s="71"/>
      <c r="AT46" s="71"/>
      <c r="AU46" s="71"/>
      <c r="AV46" s="71"/>
      <c r="AW46" s="71"/>
      <c r="AX46" s="71"/>
      <c r="AY46" s="71"/>
      <c r="AZ46" s="71"/>
      <c r="BA46" s="291" t="s">
        <v>398</v>
      </c>
      <c r="BB46" s="291"/>
      <c r="BC46" s="291"/>
      <c r="BD46" s="291"/>
      <c r="BE46" s="291">
        <v>2.6</v>
      </c>
      <c r="BF46" s="291"/>
      <c r="BG46" s="291"/>
      <c r="BH46" s="29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row>
    <row r="47" spans="1:100" ht="18" customHeight="1" x14ac:dyDescent="0.2">
      <c r="A47" s="71"/>
      <c r="B47" s="71"/>
      <c r="C47" s="71"/>
      <c r="D47" s="71"/>
      <c r="E47" s="71"/>
      <c r="F47" s="71"/>
      <c r="G47" s="71"/>
      <c r="H47" s="71"/>
      <c r="I47" s="71"/>
      <c r="J47" s="71"/>
      <c r="K47" s="71"/>
      <c r="L47" s="71"/>
      <c r="M47" s="71"/>
      <c r="N47" s="71"/>
      <c r="O47" s="71"/>
      <c r="P47" s="71"/>
      <c r="Q47" s="71"/>
      <c r="R47" s="71"/>
      <c r="S47" s="71"/>
      <c r="T47" s="71"/>
      <c r="U47" s="261">
        <v>355054</v>
      </c>
      <c r="V47" s="262"/>
      <c r="W47" s="263"/>
      <c r="X47" s="264" t="s">
        <v>1153</v>
      </c>
      <c r="Y47" s="265"/>
      <c r="Z47" s="265"/>
      <c r="AA47" s="265"/>
      <c r="AB47" s="265"/>
      <c r="AC47" s="265"/>
      <c r="AD47" s="265"/>
      <c r="AE47" s="265"/>
      <c r="AF47" s="265"/>
      <c r="AG47" s="265"/>
      <c r="AH47" s="289"/>
      <c r="AI47" s="266">
        <v>600</v>
      </c>
      <c r="AJ47" s="267"/>
      <c r="AK47" s="267"/>
      <c r="AL47" s="268"/>
      <c r="AM47" s="267"/>
      <c r="AN47" s="269"/>
      <c r="AO47" s="71"/>
      <c r="AP47" s="71"/>
      <c r="AQ47" s="71"/>
      <c r="AR47" s="71"/>
      <c r="AS47" s="71"/>
      <c r="AT47" s="71"/>
      <c r="AU47" s="71"/>
      <c r="AV47" s="71"/>
      <c r="AW47" s="71"/>
      <c r="AX47" s="71"/>
      <c r="AY47" s="71"/>
      <c r="AZ47" s="71"/>
      <c r="BA47" s="291" t="s">
        <v>402</v>
      </c>
      <c r="BB47" s="291"/>
      <c r="BC47" s="291"/>
      <c r="BD47" s="291"/>
      <c r="BE47" s="291">
        <v>3</v>
      </c>
      <c r="BF47" s="291"/>
      <c r="BG47" s="291"/>
      <c r="BH47" s="291"/>
      <c r="BI47" s="71"/>
      <c r="BJ47" s="71"/>
      <c r="BK47" s="71"/>
      <c r="BL47" s="71"/>
      <c r="BM47" s="71"/>
      <c r="BN47" s="71"/>
      <c r="BO47" s="71"/>
      <c r="BP47" s="71"/>
      <c r="BQ47" s="71"/>
      <c r="BR47" s="71"/>
      <c r="BS47" s="71"/>
      <c r="BT47" s="71"/>
      <c r="BU47" s="71"/>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row>
    <row r="48" spans="1:100" ht="18" customHeight="1" x14ac:dyDescent="0.2">
      <c r="A48" s="71"/>
      <c r="B48" s="71"/>
      <c r="C48" s="71"/>
      <c r="D48" s="71"/>
      <c r="E48" s="71"/>
      <c r="F48" s="71"/>
      <c r="G48" s="71"/>
      <c r="H48" s="71"/>
      <c r="I48" s="71"/>
      <c r="J48" s="71"/>
      <c r="K48" s="71"/>
      <c r="L48" s="71"/>
      <c r="M48" s="71"/>
      <c r="N48" s="71"/>
      <c r="O48" s="71"/>
      <c r="P48" s="71"/>
      <c r="Q48" s="71"/>
      <c r="R48" s="71"/>
      <c r="S48" s="71"/>
      <c r="T48" s="71"/>
      <c r="U48" s="261">
        <v>355088</v>
      </c>
      <c r="V48" s="262"/>
      <c r="W48" s="263"/>
      <c r="X48" s="264" t="s">
        <v>1154</v>
      </c>
      <c r="Y48" s="265"/>
      <c r="Z48" s="265"/>
      <c r="AA48" s="265"/>
      <c r="AB48" s="265"/>
      <c r="AC48" s="265"/>
      <c r="AD48" s="265"/>
      <c r="AE48" s="265"/>
      <c r="AF48" s="265"/>
      <c r="AG48" s="265"/>
      <c r="AH48" s="289"/>
      <c r="AI48" s="266">
        <v>200</v>
      </c>
      <c r="AJ48" s="267"/>
      <c r="AK48" s="267"/>
      <c r="AL48" s="268"/>
      <c r="AM48" s="267"/>
      <c r="AN48" s="269"/>
      <c r="AO48" s="71"/>
      <c r="AP48" s="71"/>
      <c r="AQ48" s="71"/>
      <c r="AR48" s="71"/>
      <c r="AS48" s="71"/>
      <c r="AT48" s="71"/>
      <c r="AU48" s="71"/>
      <c r="AV48" s="71"/>
      <c r="AW48" s="71"/>
      <c r="AX48" s="71"/>
      <c r="AY48" s="71"/>
      <c r="AZ48" s="71"/>
      <c r="BA48" s="291" t="s">
        <v>404</v>
      </c>
      <c r="BB48" s="291"/>
      <c r="BC48" s="291"/>
      <c r="BD48" s="291"/>
      <c r="BE48" s="291">
        <v>4.2</v>
      </c>
      <c r="BF48" s="291"/>
      <c r="BG48" s="291"/>
      <c r="BH48" s="291"/>
      <c r="BI48" s="71"/>
      <c r="BJ48" s="71"/>
      <c r="BK48" s="71"/>
      <c r="BL48" s="71"/>
      <c r="BM48" s="71"/>
      <c r="BN48" s="71"/>
      <c r="BO48" s="71"/>
      <c r="BP48" s="71"/>
      <c r="BQ48" s="71"/>
      <c r="BR48" s="71"/>
      <c r="BS48" s="71"/>
      <c r="BT48" s="71"/>
      <c r="BU48" s="71"/>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row>
    <row r="49" spans="1:100" ht="18" customHeight="1" x14ac:dyDescent="0.2">
      <c r="A49" s="71"/>
      <c r="B49" s="71"/>
      <c r="C49" s="71"/>
      <c r="D49" s="71"/>
      <c r="E49" s="71"/>
      <c r="F49" s="71"/>
      <c r="G49" s="71"/>
      <c r="H49" s="71"/>
      <c r="I49" s="71"/>
      <c r="J49" s="71"/>
      <c r="K49" s="71"/>
      <c r="L49" s="71"/>
      <c r="M49" s="71"/>
      <c r="N49" s="71"/>
      <c r="O49" s="71"/>
      <c r="P49" s="71"/>
      <c r="Q49" s="71"/>
      <c r="R49" s="71"/>
      <c r="S49" s="71"/>
      <c r="T49" s="71"/>
      <c r="U49" s="261">
        <v>355055</v>
      </c>
      <c r="V49" s="262"/>
      <c r="W49" s="263"/>
      <c r="X49" s="264" t="s">
        <v>1119</v>
      </c>
      <c r="Y49" s="265"/>
      <c r="Z49" s="265"/>
      <c r="AA49" s="265"/>
      <c r="AB49" s="265"/>
      <c r="AC49" s="265"/>
      <c r="AD49" s="265"/>
      <c r="AE49" s="265"/>
      <c r="AF49" s="265"/>
      <c r="AG49" s="265"/>
      <c r="AH49" s="289"/>
      <c r="AI49" s="266">
        <v>500</v>
      </c>
      <c r="AJ49" s="267"/>
      <c r="AK49" s="267"/>
      <c r="AL49" s="268"/>
      <c r="AM49" s="267"/>
      <c r="AN49" s="269"/>
      <c r="AO49" s="71"/>
      <c r="AP49" s="71"/>
      <c r="AQ49" s="71"/>
      <c r="AR49" s="71"/>
      <c r="AS49" s="71"/>
      <c r="AT49" s="71"/>
      <c r="AU49" s="71"/>
      <c r="AV49" s="71"/>
      <c r="AW49" s="71"/>
      <c r="AX49" s="71"/>
      <c r="AY49" s="71"/>
      <c r="AZ49" s="71"/>
      <c r="BA49" s="290" t="s">
        <v>406</v>
      </c>
      <c r="BB49" s="290"/>
      <c r="BC49" s="290"/>
      <c r="BD49" s="290"/>
      <c r="BE49" s="290"/>
      <c r="BF49" s="290"/>
      <c r="BG49" s="290"/>
      <c r="BH49" s="290"/>
      <c r="BI49" s="71"/>
      <c r="BJ49" s="71"/>
      <c r="BK49" s="71"/>
      <c r="BL49" s="71"/>
      <c r="BM49" s="71"/>
      <c r="BN49" s="71"/>
      <c r="BO49" s="71"/>
      <c r="BP49" s="71"/>
      <c r="BQ49" s="71"/>
      <c r="BR49" s="71"/>
      <c r="BS49" s="71"/>
      <c r="BT49" s="71"/>
      <c r="BU49" s="71"/>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row>
    <row r="50" spans="1:100" ht="18" customHeight="1" x14ac:dyDescent="0.2">
      <c r="A50" s="71"/>
      <c r="B50" s="71"/>
      <c r="C50" s="71"/>
      <c r="D50" s="71"/>
      <c r="E50" s="71"/>
      <c r="F50" s="71"/>
      <c r="G50" s="71"/>
      <c r="H50" s="71"/>
      <c r="I50" s="71"/>
      <c r="J50" s="71"/>
      <c r="K50" s="71"/>
      <c r="L50" s="71"/>
      <c r="M50" s="71"/>
      <c r="N50" s="71"/>
      <c r="O50" s="71"/>
      <c r="P50" s="71"/>
      <c r="Q50" s="71"/>
      <c r="R50" s="71"/>
      <c r="S50" s="71"/>
      <c r="T50" s="71"/>
      <c r="U50" s="261">
        <v>355056</v>
      </c>
      <c r="V50" s="262"/>
      <c r="W50" s="263"/>
      <c r="X50" s="264" t="s">
        <v>1120</v>
      </c>
      <c r="Y50" s="265"/>
      <c r="Z50" s="265"/>
      <c r="AA50" s="265"/>
      <c r="AB50" s="265"/>
      <c r="AC50" s="265"/>
      <c r="AD50" s="265"/>
      <c r="AE50" s="265"/>
      <c r="AF50" s="265"/>
      <c r="AG50" s="265"/>
      <c r="AH50" s="289"/>
      <c r="AI50" s="266">
        <v>40</v>
      </c>
      <c r="AJ50" s="267"/>
      <c r="AK50" s="267"/>
      <c r="AL50" s="268"/>
      <c r="AM50" s="267"/>
      <c r="AN50" s="269"/>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row>
    <row r="51" spans="1:100" ht="18" customHeight="1" x14ac:dyDescent="0.2">
      <c r="A51" s="71"/>
      <c r="B51" s="71"/>
      <c r="C51" s="71"/>
      <c r="D51" s="71"/>
      <c r="E51" s="71"/>
      <c r="F51" s="71"/>
      <c r="G51" s="71"/>
      <c r="H51" s="71"/>
      <c r="I51" s="71"/>
      <c r="J51" s="71"/>
      <c r="K51" s="71"/>
      <c r="L51" s="71"/>
      <c r="M51" s="71"/>
      <c r="N51" s="71"/>
      <c r="O51" s="71"/>
      <c r="P51" s="71"/>
      <c r="Q51" s="71"/>
      <c r="R51" s="71"/>
      <c r="S51" s="71"/>
      <c r="T51" s="71"/>
      <c r="U51" s="261">
        <v>355057</v>
      </c>
      <c r="V51" s="262"/>
      <c r="W51" s="263"/>
      <c r="X51" s="264" t="s">
        <v>1121</v>
      </c>
      <c r="Y51" s="265"/>
      <c r="Z51" s="265"/>
      <c r="AA51" s="265"/>
      <c r="AB51" s="265"/>
      <c r="AC51" s="265"/>
      <c r="AD51" s="265"/>
      <c r="AE51" s="265"/>
      <c r="AF51" s="265"/>
      <c r="AG51" s="265"/>
      <c r="AH51" s="289"/>
      <c r="AI51" s="266">
        <v>475</v>
      </c>
      <c r="AJ51" s="267"/>
      <c r="AK51" s="267"/>
      <c r="AL51" s="268"/>
      <c r="AM51" s="267"/>
      <c r="AN51" s="269"/>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row>
    <row r="52" spans="1:100" ht="18" customHeight="1" thickBot="1" x14ac:dyDescent="0.25">
      <c r="A52" s="71"/>
      <c r="B52" s="71"/>
      <c r="C52" s="71"/>
      <c r="D52" s="71"/>
      <c r="E52" s="71"/>
      <c r="F52" s="71"/>
      <c r="G52" s="71"/>
      <c r="H52" s="71"/>
      <c r="I52" s="71"/>
      <c r="J52" s="71"/>
      <c r="K52" s="71"/>
      <c r="L52" s="71"/>
      <c r="M52" s="71"/>
      <c r="N52" s="71"/>
      <c r="O52" s="71"/>
      <c r="P52" s="71"/>
      <c r="Q52" s="71"/>
      <c r="R52" s="71"/>
      <c r="S52" s="71"/>
      <c r="T52" s="71"/>
      <c r="U52" s="261">
        <v>355058</v>
      </c>
      <c r="V52" s="262"/>
      <c r="W52" s="263"/>
      <c r="X52" s="264" t="s">
        <v>1203</v>
      </c>
      <c r="Y52" s="265"/>
      <c r="Z52" s="265"/>
      <c r="AA52" s="265"/>
      <c r="AB52" s="265"/>
      <c r="AC52" s="265"/>
      <c r="AD52" s="265"/>
      <c r="AE52" s="265"/>
      <c r="AF52" s="265"/>
      <c r="AG52" s="265"/>
      <c r="AH52" s="289"/>
      <c r="AI52" s="266">
        <v>500</v>
      </c>
      <c r="AJ52" s="267"/>
      <c r="AK52" s="267"/>
      <c r="AL52" s="268"/>
      <c r="AM52" s="267"/>
      <c r="AN52" s="269"/>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row>
    <row r="53" spans="1:100" ht="18" customHeight="1" x14ac:dyDescent="0.2">
      <c r="A53" s="71"/>
      <c r="B53" s="71"/>
      <c r="C53" s="71"/>
      <c r="D53" s="71"/>
      <c r="E53" s="71"/>
      <c r="F53" s="71"/>
      <c r="G53" s="71"/>
      <c r="H53" s="71"/>
      <c r="I53" s="71"/>
      <c r="J53" s="71"/>
      <c r="K53" s="71"/>
      <c r="L53" s="71"/>
      <c r="M53" s="71"/>
      <c r="N53" s="71"/>
      <c r="O53" s="71"/>
      <c r="P53" s="71"/>
      <c r="Q53" s="71"/>
      <c r="R53" s="71"/>
      <c r="S53" s="71"/>
      <c r="T53" s="71"/>
      <c r="U53" s="261">
        <v>355059</v>
      </c>
      <c r="V53" s="262"/>
      <c r="W53" s="263"/>
      <c r="X53" s="264" t="s">
        <v>1122</v>
      </c>
      <c r="Y53" s="265"/>
      <c r="Z53" s="265"/>
      <c r="AA53" s="265"/>
      <c r="AB53" s="265"/>
      <c r="AC53" s="265"/>
      <c r="AD53" s="265"/>
      <c r="AE53" s="265"/>
      <c r="AF53" s="265"/>
      <c r="AG53" s="265"/>
      <c r="AH53" s="289"/>
      <c r="AI53" s="266">
        <v>300</v>
      </c>
      <c r="AJ53" s="267"/>
      <c r="AK53" s="267"/>
      <c r="AL53" s="268"/>
      <c r="AM53" s="267"/>
      <c r="AN53" s="269"/>
      <c r="AO53" s="71"/>
      <c r="AP53" s="71"/>
      <c r="AQ53" s="71"/>
      <c r="AR53" s="71"/>
      <c r="AS53" s="71"/>
      <c r="AT53" s="71"/>
      <c r="AU53" s="321" t="s">
        <v>61</v>
      </c>
      <c r="AV53" s="322"/>
      <c r="AW53" s="322"/>
      <c r="AX53" s="322"/>
      <c r="AY53" s="323"/>
      <c r="AZ53" s="322" t="s">
        <v>62</v>
      </c>
      <c r="BA53" s="322"/>
      <c r="BB53" s="322"/>
      <c r="BC53" s="322"/>
      <c r="BD53" s="322"/>
      <c r="BE53" s="323"/>
      <c r="BF53" s="322" t="s">
        <v>63</v>
      </c>
      <c r="BG53" s="322"/>
      <c r="BH53" s="324"/>
      <c r="BI53" s="71"/>
      <c r="BJ53" s="71"/>
      <c r="BK53" s="71"/>
      <c r="BL53" s="71"/>
      <c r="BM53" s="71"/>
      <c r="BN53" s="71"/>
      <c r="BO53" s="71"/>
      <c r="BP53" s="71"/>
      <c r="BQ53" s="71"/>
      <c r="BR53" s="71"/>
      <c r="BS53" s="71"/>
      <c r="BT53" s="71"/>
      <c r="BU53" s="71"/>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row>
    <row r="54" spans="1:100" ht="18" customHeight="1" thickBot="1" x14ac:dyDescent="0.25">
      <c r="A54" s="71"/>
      <c r="B54" s="71"/>
      <c r="C54" s="71"/>
      <c r="D54" s="71"/>
      <c r="E54" s="71"/>
      <c r="F54" s="71"/>
      <c r="G54" s="71"/>
      <c r="H54" s="71"/>
      <c r="I54" s="71"/>
      <c r="J54" s="71"/>
      <c r="K54" s="71"/>
      <c r="L54" s="71"/>
      <c r="M54" s="71"/>
      <c r="N54" s="71"/>
      <c r="O54" s="71"/>
      <c r="P54" s="71"/>
      <c r="Q54" s="71"/>
      <c r="R54" s="71"/>
      <c r="S54" s="71"/>
      <c r="T54" s="71"/>
      <c r="U54" s="341" t="s">
        <v>1123</v>
      </c>
      <c r="V54" s="342"/>
      <c r="W54" s="342"/>
      <c r="X54" s="342"/>
      <c r="Y54" s="342"/>
      <c r="Z54" s="342"/>
      <c r="AA54" s="342"/>
      <c r="AB54" s="342"/>
      <c r="AC54" s="342"/>
      <c r="AD54" s="342"/>
      <c r="AE54" s="342"/>
      <c r="AF54" s="342"/>
      <c r="AG54" s="342"/>
      <c r="AH54" s="343"/>
      <c r="AI54" s="344">
        <f>SUM(AI47:AI53)</f>
        <v>2615</v>
      </c>
      <c r="AJ54" s="345"/>
      <c r="AK54" s="346"/>
      <c r="AL54" s="347" t="str">
        <f>IF(COUNTA(AL47:AL53)=0,"",SUMIF(AL47:AL53,"●",AI47:AI53)+SUM(AL47:AL53))</f>
        <v/>
      </c>
      <c r="AM54" s="345"/>
      <c r="AN54" s="346"/>
      <c r="AO54" s="71"/>
      <c r="AP54" s="71"/>
      <c r="AQ54" s="71"/>
      <c r="AR54" s="71"/>
      <c r="AS54" s="71"/>
      <c r="AT54" s="71"/>
      <c r="AU54" s="300" t="s">
        <v>1124</v>
      </c>
      <c r="AV54" s="301"/>
      <c r="AW54" s="301"/>
      <c r="AX54" s="301"/>
      <c r="AY54" s="302"/>
      <c r="AZ54" s="578">
        <f>H42+AB55+AV33</f>
        <v>34516</v>
      </c>
      <c r="BA54" s="578"/>
      <c r="BB54" s="578"/>
      <c r="BC54" s="578"/>
      <c r="BD54" s="579" t="s">
        <v>64</v>
      </c>
      <c r="BE54" s="580"/>
      <c r="BF54" s="619"/>
      <c r="BG54" s="619"/>
      <c r="BH54" s="620"/>
      <c r="BI54" s="71"/>
      <c r="BJ54" s="71"/>
      <c r="BK54" s="71"/>
      <c r="BL54" s="71"/>
      <c r="BM54" s="71"/>
      <c r="BN54" s="71"/>
      <c r="BO54" s="71"/>
      <c r="BP54" s="71"/>
      <c r="BQ54" s="71"/>
      <c r="BR54" s="71"/>
      <c r="BS54" s="71"/>
      <c r="BT54" s="71"/>
      <c r="BU54" s="71"/>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row>
    <row r="55" spans="1:100" ht="18" customHeight="1" thickTop="1" thickBot="1" x14ac:dyDescent="0.25">
      <c r="A55" s="71"/>
      <c r="B55" s="71"/>
      <c r="C55" s="71"/>
      <c r="D55" s="71"/>
      <c r="E55" s="71"/>
      <c r="F55" s="71"/>
      <c r="G55" s="71"/>
      <c r="H55" s="71"/>
      <c r="I55" s="71"/>
      <c r="J55" s="71"/>
      <c r="K55" s="71"/>
      <c r="L55" s="71"/>
      <c r="M55" s="71"/>
      <c r="N55" s="71"/>
      <c r="O55" s="71"/>
      <c r="P55" s="71"/>
      <c r="Q55" s="71"/>
      <c r="R55" s="71"/>
      <c r="S55" s="71"/>
      <c r="T55" s="71"/>
      <c r="U55" s="60"/>
      <c r="V55" s="60"/>
      <c r="W55" s="60"/>
      <c r="X55" s="60"/>
      <c r="Y55" s="60"/>
      <c r="Z55" s="60"/>
      <c r="AA55" s="60"/>
      <c r="AB55" s="60"/>
      <c r="AC55" s="60"/>
      <c r="AD55" s="60"/>
      <c r="AE55" s="60"/>
      <c r="AF55" s="60"/>
      <c r="AG55" s="60"/>
      <c r="AH55" s="60"/>
      <c r="AI55" s="60"/>
      <c r="AJ55" s="60"/>
      <c r="AK55" s="60"/>
      <c r="AL55" s="73"/>
      <c r="AM55" s="73"/>
      <c r="AN55" s="73"/>
      <c r="AO55" s="71"/>
      <c r="AP55" s="71"/>
      <c r="AQ55" s="71"/>
      <c r="AR55" s="71"/>
      <c r="AS55" s="71"/>
      <c r="AT55" s="71"/>
      <c r="AU55" s="296" t="s">
        <v>65</v>
      </c>
      <c r="AV55" s="297"/>
      <c r="AW55" s="297"/>
      <c r="AX55" s="297"/>
      <c r="AY55" s="298"/>
      <c r="AZ55" s="577">
        <f>AZ54</f>
        <v>34516</v>
      </c>
      <c r="BA55" s="577"/>
      <c r="BB55" s="577"/>
      <c r="BC55" s="577"/>
      <c r="BD55" s="293" t="s">
        <v>64</v>
      </c>
      <c r="BE55" s="293"/>
      <c r="BF55" s="293"/>
      <c r="BG55" s="293"/>
      <c r="BH55" s="294"/>
      <c r="BI55" s="71"/>
      <c r="BJ55" s="71"/>
      <c r="BK55" s="71"/>
      <c r="BL55" s="71"/>
      <c r="BM55" s="71"/>
      <c r="BN55" s="71"/>
      <c r="BO55" s="71"/>
      <c r="BP55" s="71"/>
      <c r="BQ55" s="71"/>
      <c r="BR55" s="71"/>
      <c r="BS55" s="71"/>
      <c r="BT55" s="71"/>
      <c r="BU55" s="71"/>
      <c r="BV55" s="71"/>
      <c r="BW55" s="71"/>
      <c r="BX55" s="71"/>
      <c r="BY55" s="71"/>
      <c r="BZ55" s="71"/>
      <c r="CA55" s="71"/>
      <c r="CB55" s="613" t="s">
        <v>409</v>
      </c>
      <c r="CC55" s="614"/>
      <c r="CD55" s="614"/>
      <c r="CE55" s="614"/>
      <c r="CF55" s="614"/>
      <c r="CG55" s="614"/>
      <c r="CH55" s="614"/>
      <c r="CI55" s="614"/>
      <c r="CJ55" s="614"/>
      <c r="CK55" s="614"/>
      <c r="CL55" s="614"/>
      <c r="CM55" s="614"/>
      <c r="CN55" s="614"/>
      <c r="CO55" s="614"/>
      <c r="CP55" s="614"/>
      <c r="CQ55" s="614"/>
      <c r="CR55" s="614"/>
      <c r="CS55" s="614"/>
      <c r="CT55" s="614"/>
      <c r="CU55" s="614"/>
      <c r="CV55" s="615"/>
    </row>
    <row r="56" spans="1:100" ht="18" customHeight="1" thickBot="1" x14ac:dyDescent="0.25">
      <c r="A56" s="71" t="s">
        <v>412</v>
      </c>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575" t="s">
        <v>66</v>
      </c>
      <c r="AV56" s="575"/>
      <c r="AW56" s="575"/>
      <c r="AX56" s="575"/>
      <c r="AY56" s="575"/>
      <c r="AZ56" s="575"/>
      <c r="BA56" s="575"/>
      <c r="BB56" s="575"/>
      <c r="BC56" s="575"/>
      <c r="BD56" s="575"/>
      <c r="BE56" s="575"/>
      <c r="BF56" s="575"/>
      <c r="BG56" s="575"/>
      <c r="BH56" s="575"/>
      <c r="BI56" s="71"/>
      <c r="BJ56" s="71"/>
      <c r="BK56" s="71"/>
      <c r="BL56" s="71"/>
      <c r="BM56" s="71"/>
      <c r="BN56" s="71"/>
      <c r="BO56" s="71"/>
      <c r="BP56" s="71"/>
      <c r="BQ56" s="71"/>
      <c r="BR56" s="71"/>
      <c r="BS56" s="71"/>
      <c r="BT56" s="71"/>
      <c r="BU56" s="71"/>
      <c r="BV56" s="71"/>
      <c r="BW56" s="71"/>
      <c r="BX56" s="71"/>
      <c r="BY56" s="71"/>
      <c r="BZ56" s="71"/>
      <c r="CA56" s="71"/>
      <c r="CB56" s="616"/>
      <c r="CC56" s="617"/>
      <c r="CD56" s="617"/>
      <c r="CE56" s="617"/>
      <c r="CF56" s="617"/>
      <c r="CG56" s="617"/>
      <c r="CH56" s="617"/>
      <c r="CI56" s="617"/>
      <c r="CJ56" s="617"/>
      <c r="CK56" s="617"/>
      <c r="CL56" s="617"/>
      <c r="CM56" s="617"/>
      <c r="CN56" s="617"/>
      <c r="CO56" s="617"/>
      <c r="CP56" s="617"/>
      <c r="CQ56" s="617"/>
      <c r="CR56" s="617"/>
      <c r="CS56" s="617"/>
      <c r="CT56" s="617"/>
      <c r="CU56" s="617"/>
      <c r="CV56" s="618"/>
    </row>
    <row r="57" spans="1:100" ht="18" customHeight="1" x14ac:dyDescent="0.2">
      <c r="A57" s="71" t="s">
        <v>414</v>
      </c>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576"/>
      <c r="AV57" s="576"/>
      <c r="AW57" s="576"/>
      <c r="AX57" s="576"/>
      <c r="AY57" s="576"/>
      <c r="AZ57" s="576"/>
      <c r="BA57" s="576"/>
      <c r="BB57" s="576"/>
      <c r="BC57" s="576"/>
      <c r="BD57" s="576"/>
      <c r="BE57" s="576"/>
      <c r="BF57" s="576"/>
      <c r="BG57" s="576"/>
      <c r="BH57" s="576"/>
      <c r="BI57" s="71"/>
      <c r="BJ57" s="71"/>
      <c r="BK57" s="279" t="s">
        <v>413</v>
      </c>
      <c r="BL57" s="279"/>
      <c r="BM57" s="279"/>
      <c r="BN57" s="279"/>
      <c r="BO57" s="279"/>
      <c r="BP57" s="279"/>
      <c r="BQ57" s="279"/>
      <c r="BR57" s="279"/>
      <c r="BS57" s="279"/>
      <c r="BT57" s="279"/>
      <c r="BU57" s="279"/>
      <c r="BV57" s="279"/>
      <c r="BW57" s="279"/>
      <c r="BX57" s="279"/>
      <c r="BY57" s="279"/>
      <c r="BZ57" s="71"/>
      <c r="CA57" s="71"/>
      <c r="CB57" s="273" t="str">
        <f>IF(ヘッダ入力!$AG$35="デフォルト値",ヘッダ入力!$AY$35,VLOOKUP(ヘッダ入力!$AG$35,ヘッダ入力!$AY$35:$BB$43,1,FALSE))</f>
        <v>(株)ショッパー社町田支社</v>
      </c>
      <c r="CC57" s="274"/>
      <c r="CD57" s="274"/>
      <c r="CE57" s="274"/>
      <c r="CF57" s="274"/>
      <c r="CG57" s="274"/>
      <c r="CH57" s="274"/>
      <c r="CI57" s="274"/>
      <c r="CJ57" s="274"/>
      <c r="CK57" s="274"/>
      <c r="CL57" s="274"/>
      <c r="CM57" s="274"/>
      <c r="CN57" s="274"/>
      <c r="CO57" s="274"/>
      <c r="CP57" s="274"/>
      <c r="CQ57" s="274"/>
      <c r="CR57" s="274"/>
      <c r="CS57" s="274"/>
      <c r="CT57" s="274"/>
      <c r="CU57" s="274"/>
      <c r="CV57" s="275"/>
    </row>
    <row r="58" spans="1:100" ht="18" customHeight="1" x14ac:dyDescent="0.2">
      <c r="A58" s="71" t="s">
        <v>416</v>
      </c>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279"/>
      <c r="BL58" s="279"/>
      <c r="BM58" s="279"/>
      <c r="BN58" s="279"/>
      <c r="BO58" s="279"/>
      <c r="BP58" s="279"/>
      <c r="BQ58" s="279"/>
      <c r="BR58" s="279"/>
      <c r="BS58" s="279"/>
      <c r="BT58" s="279"/>
      <c r="BU58" s="279"/>
      <c r="BV58" s="279"/>
      <c r="BW58" s="279"/>
      <c r="BX58" s="279"/>
      <c r="BY58" s="279"/>
      <c r="BZ58" s="71"/>
      <c r="CA58" s="71"/>
      <c r="CB58" s="276"/>
      <c r="CC58" s="277"/>
      <c r="CD58" s="277"/>
      <c r="CE58" s="277"/>
      <c r="CF58" s="277"/>
      <c r="CG58" s="277"/>
      <c r="CH58" s="277"/>
      <c r="CI58" s="277"/>
      <c r="CJ58" s="277"/>
      <c r="CK58" s="277"/>
      <c r="CL58" s="277"/>
      <c r="CM58" s="277"/>
      <c r="CN58" s="277"/>
      <c r="CO58" s="277"/>
      <c r="CP58" s="277"/>
      <c r="CQ58" s="277"/>
      <c r="CR58" s="277"/>
      <c r="CS58" s="277"/>
      <c r="CT58" s="277"/>
      <c r="CU58" s="277"/>
      <c r="CV58" s="278"/>
    </row>
    <row r="59" spans="1:100" ht="18" customHeight="1" x14ac:dyDescent="0.2">
      <c r="A59" s="71" t="s">
        <v>419</v>
      </c>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536" t="s">
        <v>853</v>
      </c>
      <c r="BL59" s="537"/>
      <c r="BM59" s="537"/>
      <c r="BN59" s="537"/>
      <c r="BO59" s="537"/>
      <c r="BP59" s="537"/>
      <c r="BQ59" s="537"/>
      <c r="BR59" s="537"/>
      <c r="BS59" s="537"/>
      <c r="BT59" s="537"/>
      <c r="BU59" s="537"/>
      <c r="BV59" s="537"/>
      <c r="BW59" s="537"/>
      <c r="BX59" s="537"/>
      <c r="BY59" s="538"/>
      <c r="BZ59" s="71"/>
      <c r="CA59" s="71"/>
      <c r="CB59" s="572" t="str">
        <f>IF(ヘッダ入力!$AG$35="デフォルト値",ヘッダ入力!$AZ$35,VLOOKUP(ヘッダ入力!$AG$35,ヘッダ入力!$AY$35:$BB$43,2,FALSE))</f>
        <v>tel.042-725-2251／fax.042-726-3776</v>
      </c>
      <c r="CC59" s="271"/>
      <c r="CD59" s="271"/>
      <c r="CE59" s="271"/>
      <c r="CF59" s="271"/>
      <c r="CG59" s="271"/>
      <c r="CH59" s="271"/>
      <c r="CI59" s="271"/>
      <c r="CJ59" s="271"/>
      <c r="CK59" s="271"/>
      <c r="CL59" s="271"/>
      <c r="CM59" s="271"/>
      <c r="CN59" s="271"/>
      <c r="CO59" s="271"/>
      <c r="CP59" s="271"/>
      <c r="CQ59" s="271"/>
      <c r="CR59" s="271"/>
      <c r="CS59" s="271"/>
      <c r="CT59" s="271"/>
      <c r="CU59" s="271"/>
      <c r="CV59" s="272"/>
    </row>
    <row r="60" spans="1:100" ht="18" customHeight="1" x14ac:dyDescent="0.2">
      <c r="A60" s="71" t="s">
        <v>422</v>
      </c>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243" t="s">
        <v>854</v>
      </c>
      <c r="BL60" s="244"/>
      <c r="BM60" s="244"/>
      <c r="BN60" s="244"/>
      <c r="BO60" s="244"/>
      <c r="BP60" s="244"/>
      <c r="BQ60" s="244"/>
      <c r="BR60" s="244"/>
      <c r="BS60" s="244"/>
      <c r="BT60" s="244"/>
      <c r="BU60" s="244"/>
      <c r="BV60" s="244"/>
      <c r="BW60" s="244"/>
      <c r="BX60" s="244"/>
      <c r="BY60" s="245"/>
      <c r="BZ60" s="71"/>
      <c r="CA60" s="71"/>
      <c r="CB60" s="270"/>
      <c r="CC60" s="271"/>
      <c r="CD60" s="271"/>
      <c r="CE60" s="271"/>
      <c r="CF60" s="271"/>
      <c r="CG60" s="271"/>
      <c r="CH60" s="271"/>
      <c r="CI60" s="271"/>
      <c r="CJ60" s="271"/>
      <c r="CK60" s="271"/>
      <c r="CL60" s="271"/>
      <c r="CM60" s="271"/>
      <c r="CN60" s="271"/>
      <c r="CO60" s="271"/>
      <c r="CP60" s="271"/>
      <c r="CQ60" s="271"/>
      <c r="CR60" s="271"/>
      <c r="CS60" s="271"/>
      <c r="CT60" s="271"/>
      <c r="CU60" s="271"/>
      <c r="CV60" s="272"/>
    </row>
    <row r="61" spans="1:100" ht="18" customHeight="1" x14ac:dyDescent="0.2">
      <c r="A61" s="71" t="s">
        <v>423</v>
      </c>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243"/>
      <c r="BL61" s="244"/>
      <c r="BM61" s="244"/>
      <c r="BN61" s="244"/>
      <c r="BO61" s="244"/>
      <c r="BP61" s="244"/>
      <c r="BQ61" s="244"/>
      <c r="BR61" s="244"/>
      <c r="BS61" s="244"/>
      <c r="BT61" s="244"/>
      <c r="BU61" s="244"/>
      <c r="BV61" s="244"/>
      <c r="BW61" s="244"/>
      <c r="BX61" s="244"/>
      <c r="BY61" s="245"/>
      <c r="BZ61" s="71"/>
      <c r="CA61" s="71"/>
      <c r="CB61" s="608" t="str">
        <f>IF(ヘッダ入力!$AG$35="デフォルト値",ヘッダ入力!$BA$35,VLOOKUP(ヘッダ入力!$AG$35,ヘッダ入力!$AY$35:$BB$43,3,FALSE))</f>
        <v>〒194-0013</v>
      </c>
      <c r="CC61" s="609"/>
      <c r="CD61" s="609"/>
      <c r="CE61" s="609"/>
      <c r="CF61" s="609"/>
      <c r="CG61" s="596" t="str">
        <f>IF(ヘッダ入力!$AG$35="デフォルト値",ヘッダ入力!$BB$35,VLOOKUP(ヘッダ入力!$AG$35,ヘッダ入力!$AY$35:$BB$43,4,FALSE))</f>
        <v>　　町田市原町田4-19-18
　　グリーンコート町田1階</v>
      </c>
      <c r="CH61" s="597"/>
      <c r="CI61" s="597"/>
      <c r="CJ61" s="597"/>
      <c r="CK61" s="597"/>
      <c r="CL61" s="597"/>
      <c r="CM61" s="597"/>
      <c r="CN61" s="597"/>
      <c r="CO61" s="597"/>
      <c r="CP61" s="597"/>
      <c r="CQ61" s="597"/>
      <c r="CR61" s="597"/>
      <c r="CS61" s="597"/>
      <c r="CT61" s="597"/>
      <c r="CU61" s="597"/>
      <c r="CV61" s="598"/>
    </row>
    <row r="62" spans="1:100" ht="18" customHeight="1" x14ac:dyDescent="0.2">
      <c r="A62" s="71" t="s">
        <v>424</v>
      </c>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BI62" s="71"/>
      <c r="BJ62" s="71"/>
      <c r="BK62" s="243"/>
      <c r="BL62" s="244"/>
      <c r="BM62" s="244"/>
      <c r="BN62" s="244"/>
      <c r="BO62" s="244"/>
      <c r="BP62" s="244"/>
      <c r="BQ62" s="244"/>
      <c r="BR62" s="244"/>
      <c r="BS62" s="244"/>
      <c r="BT62" s="244"/>
      <c r="BU62" s="244"/>
      <c r="BV62" s="244"/>
      <c r="BW62" s="244"/>
      <c r="BX62" s="244"/>
      <c r="BY62" s="245"/>
      <c r="BZ62" s="71"/>
      <c r="CA62" s="71"/>
      <c r="CB62" s="610"/>
      <c r="CC62" s="474"/>
      <c r="CD62" s="474"/>
      <c r="CE62" s="474"/>
      <c r="CF62" s="474"/>
      <c r="CG62" s="597"/>
      <c r="CH62" s="597"/>
      <c r="CI62" s="597"/>
      <c r="CJ62" s="597"/>
      <c r="CK62" s="597"/>
      <c r="CL62" s="597"/>
      <c r="CM62" s="597"/>
      <c r="CN62" s="597"/>
      <c r="CO62" s="597"/>
      <c r="CP62" s="597"/>
      <c r="CQ62" s="597"/>
      <c r="CR62" s="597"/>
      <c r="CS62" s="597"/>
      <c r="CT62" s="597"/>
      <c r="CU62" s="597"/>
      <c r="CV62" s="598"/>
    </row>
    <row r="63" spans="1:100" ht="18" customHeight="1" thickBot="1" x14ac:dyDescent="0.25">
      <c r="A63" s="71" t="s">
        <v>426</v>
      </c>
      <c r="U63" s="71"/>
      <c r="V63" s="71"/>
      <c r="W63" s="71"/>
      <c r="X63" s="71"/>
      <c r="Y63" s="71"/>
      <c r="Z63" s="71"/>
      <c r="AA63" s="71"/>
      <c r="AB63" s="71"/>
      <c r="AC63" s="71"/>
      <c r="AD63" s="71"/>
      <c r="AE63" s="71"/>
      <c r="AF63" s="71"/>
      <c r="AG63" s="71"/>
      <c r="AH63" s="71"/>
      <c r="AI63" s="71"/>
      <c r="AJ63" s="71"/>
      <c r="AK63" s="71"/>
      <c r="AL63" s="71"/>
      <c r="AM63" s="71"/>
      <c r="AN63" s="71"/>
      <c r="BK63" s="258" t="s">
        <v>855</v>
      </c>
      <c r="BL63" s="259"/>
      <c r="BM63" s="259"/>
      <c r="BN63" s="259"/>
      <c r="BO63" s="259"/>
      <c r="BP63" s="259"/>
      <c r="BQ63" s="259"/>
      <c r="BR63" s="259"/>
      <c r="BS63" s="259"/>
      <c r="BT63" s="259"/>
      <c r="BU63" s="259"/>
      <c r="BV63" s="259"/>
      <c r="BW63" s="259"/>
      <c r="BX63" s="259"/>
      <c r="BY63" s="260"/>
      <c r="BZ63" s="71"/>
      <c r="CA63" s="71"/>
      <c r="CB63" s="611"/>
      <c r="CC63" s="612"/>
      <c r="CD63" s="612"/>
      <c r="CE63" s="612"/>
      <c r="CF63" s="612"/>
      <c r="CG63" s="599"/>
      <c r="CH63" s="599"/>
      <c r="CI63" s="599"/>
      <c r="CJ63" s="599"/>
      <c r="CK63" s="599"/>
      <c r="CL63" s="599"/>
      <c r="CM63" s="599"/>
      <c r="CN63" s="599"/>
      <c r="CO63" s="599"/>
      <c r="CP63" s="599"/>
      <c r="CQ63" s="599"/>
      <c r="CR63" s="599"/>
      <c r="CS63" s="599"/>
      <c r="CT63" s="599"/>
      <c r="CU63" s="599"/>
      <c r="CV63" s="600"/>
    </row>
    <row r="64" spans="1:100" ht="18" customHeight="1" x14ac:dyDescent="0.2">
      <c r="BK64" s="607" t="s">
        <v>427</v>
      </c>
      <c r="BL64" s="607"/>
      <c r="BM64" s="607"/>
      <c r="BN64" s="607"/>
      <c r="BO64" s="607"/>
      <c r="BP64" s="607"/>
      <c r="BQ64" s="607"/>
      <c r="BR64" s="607"/>
      <c r="BS64" s="607"/>
      <c r="BT64" s="607"/>
      <c r="BU64" s="607"/>
      <c r="BV64" s="607"/>
      <c r="BW64" s="607"/>
      <c r="BX64" s="607"/>
      <c r="BY64" s="607"/>
      <c r="BZ64" s="607"/>
      <c r="CA64" s="607"/>
      <c r="CB64" s="607"/>
      <c r="CC64" s="607"/>
      <c r="CD64" s="607"/>
      <c r="CE64" s="607"/>
      <c r="CF64" s="607"/>
      <c r="CG64" s="607"/>
      <c r="CH64" s="607"/>
      <c r="CI64" s="607"/>
      <c r="CJ64" s="607"/>
      <c r="CK64" s="607"/>
      <c r="CL64" s="607"/>
      <c r="CM64" s="607"/>
      <c r="CN64" s="607"/>
      <c r="CO64" s="607"/>
      <c r="CP64" s="607"/>
      <c r="CQ64" s="607"/>
      <c r="CR64" s="607"/>
      <c r="CS64" s="607"/>
      <c r="CT64" s="607"/>
      <c r="CU64" s="607"/>
      <c r="CV64" s="607"/>
    </row>
    <row r="65" spans="63:100" ht="18" customHeight="1" x14ac:dyDescent="0.2">
      <c r="BK65" s="71"/>
      <c r="BL65" s="71"/>
      <c r="BM65" s="71"/>
      <c r="BN65" s="71"/>
      <c r="BO65" s="71"/>
      <c r="BP65" s="71"/>
      <c r="BQ65" s="71"/>
      <c r="BR65" s="71"/>
      <c r="BS65" s="71"/>
      <c r="BT65" s="71"/>
      <c r="BU65" s="71"/>
      <c r="BV65" s="71"/>
      <c r="BW65" s="71"/>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row>
    <row r="66" spans="63:100" ht="18" customHeight="1" x14ac:dyDescent="0.2"/>
    <row r="67" spans="63:100" ht="18" customHeight="1" x14ac:dyDescent="0.2"/>
    <row r="68" spans="63:100" ht="16.5" customHeight="1" x14ac:dyDescent="0.2"/>
    <row r="69" spans="63:100" ht="16.5" customHeight="1" x14ac:dyDescent="0.2"/>
  </sheetData>
  <sheetProtection formatCells="0"/>
  <mergeCells count="445">
    <mergeCell ref="BV4:CF5"/>
    <mergeCell ref="CG4:CI5"/>
    <mergeCell ref="CJ4:CV6"/>
    <mergeCell ref="A5:G8"/>
    <mergeCell ref="I5:AE6"/>
    <mergeCell ref="AF5:AN6"/>
    <mergeCell ref="AO5:AU6"/>
    <mergeCell ref="AV5:AW5"/>
    <mergeCell ref="A1:BE2"/>
    <mergeCell ref="I3:Q3"/>
    <mergeCell ref="BE3:BQ3"/>
    <mergeCell ref="A4:G4"/>
    <mergeCell ref="I4:Y4"/>
    <mergeCell ref="Z4:AE4"/>
    <mergeCell ref="AF4:AN4"/>
    <mergeCell ref="AO4:AU4"/>
    <mergeCell ref="AV4:BD4"/>
    <mergeCell ref="BE4:BL4"/>
    <mergeCell ref="AX5:BC5"/>
    <mergeCell ref="BF5:BK5"/>
    <mergeCell ref="BN5:BQ5"/>
    <mergeCell ref="AV6:AW6"/>
    <mergeCell ref="AX6:BC6"/>
    <mergeCell ref="BF6:BI6"/>
    <mergeCell ref="BJ6:BP6"/>
    <mergeCell ref="BN4:BQ4"/>
    <mergeCell ref="BR4:BU5"/>
    <mergeCell ref="BR6:CI6"/>
    <mergeCell ref="I7:J7"/>
    <mergeCell ref="K7:M7"/>
    <mergeCell ref="O7:Q7"/>
    <mergeCell ref="S7:V7"/>
    <mergeCell ref="W7:Y7"/>
    <mergeCell ref="Z7:AC7"/>
    <mergeCell ref="AD7:AE7"/>
    <mergeCell ref="AF7:AT7"/>
    <mergeCell ref="AW7:BA7"/>
    <mergeCell ref="BJ7:BQ7"/>
    <mergeCell ref="BR7:CI10"/>
    <mergeCell ref="CJ7:CV7"/>
    <mergeCell ref="I8:AE8"/>
    <mergeCell ref="AF8:AO10"/>
    <mergeCell ref="AP8:AU8"/>
    <mergeCell ref="AV8:BD8"/>
    <mergeCell ref="BE8:BI10"/>
    <mergeCell ref="BJ8:BQ10"/>
    <mergeCell ref="I9:AE10"/>
    <mergeCell ref="AP9:AU9"/>
    <mergeCell ref="AW9:BA9"/>
    <mergeCell ref="AP10:AU10"/>
    <mergeCell ref="BA10:BC10"/>
    <mergeCell ref="A12:L12"/>
    <mergeCell ref="M12:AV12"/>
    <mergeCell ref="AW12:BD12"/>
    <mergeCell ref="BE7:BI7"/>
    <mergeCell ref="BE12:BH12"/>
    <mergeCell ref="A13:C13"/>
    <mergeCell ref="D13:N13"/>
    <mergeCell ref="O13:Q13"/>
    <mergeCell ref="R13:T13"/>
    <mergeCell ref="U13:W13"/>
    <mergeCell ref="X13:AH13"/>
    <mergeCell ref="AI13:AK13"/>
    <mergeCell ref="AL13:AN13"/>
    <mergeCell ref="AO13:AQ13"/>
    <mergeCell ref="AR13:BB13"/>
    <mergeCell ref="BC13:BE13"/>
    <mergeCell ref="BF13:BH13"/>
    <mergeCell ref="A14:C14"/>
    <mergeCell ref="D14:N14"/>
    <mergeCell ref="O14:Q14"/>
    <mergeCell ref="R14:T14"/>
    <mergeCell ref="U14:W14"/>
    <mergeCell ref="X14:AH14"/>
    <mergeCell ref="AI14:AK14"/>
    <mergeCell ref="AL14:AN14"/>
    <mergeCell ref="AO14:AQ14"/>
    <mergeCell ref="AR14:BB14"/>
    <mergeCell ref="BC14:BE14"/>
    <mergeCell ref="BF14:BH14"/>
    <mergeCell ref="A15:C15"/>
    <mergeCell ref="D15:N15"/>
    <mergeCell ref="O15:Q15"/>
    <mergeCell ref="R15:T15"/>
    <mergeCell ref="U15:W15"/>
    <mergeCell ref="BF15:BH15"/>
    <mergeCell ref="A16:C16"/>
    <mergeCell ref="D16:N16"/>
    <mergeCell ref="O16:Q16"/>
    <mergeCell ref="R16:T16"/>
    <mergeCell ref="U16:W16"/>
    <mergeCell ref="X16:AH16"/>
    <mergeCell ref="AI16:AK16"/>
    <mergeCell ref="AL16:AN16"/>
    <mergeCell ref="AO16:AQ16"/>
    <mergeCell ref="X15:AH15"/>
    <mergeCell ref="AI15:AK15"/>
    <mergeCell ref="AL15:AN15"/>
    <mergeCell ref="AO15:AQ15"/>
    <mergeCell ref="AR15:BB15"/>
    <mergeCell ref="BC15:BE15"/>
    <mergeCell ref="AR16:BB16"/>
    <mergeCell ref="BC16:BE16"/>
    <mergeCell ref="BF16:BH16"/>
    <mergeCell ref="A17:C17"/>
    <mergeCell ref="D17:N17"/>
    <mergeCell ref="O17:Q17"/>
    <mergeCell ref="R17:T17"/>
    <mergeCell ref="U17:W17"/>
    <mergeCell ref="X17:AH17"/>
    <mergeCell ref="AI17:AK17"/>
    <mergeCell ref="AL17:AN17"/>
    <mergeCell ref="AO17:AQ17"/>
    <mergeCell ref="AR17:BB17"/>
    <mergeCell ref="BC17:BE17"/>
    <mergeCell ref="BF17:BH17"/>
    <mergeCell ref="A18:C18"/>
    <mergeCell ref="D18:N18"/>
    <mergeCell ref="O18:Q18"/>
    <mergeCell ref="R18:T18"/>
    <mergeCell ref="U18:W18"/>
    <mergeCell ref="BF18:BH18"/>
    <mergeCell ref="A19:C19"/>
    <mergeCell ref="D19:N19"/>
    <mergeCell ref="O19:Q19"/>
    <mergeCell ref="R19:T19"/>
    <mergeCell ref="U19:W19"/>
    <mergeCell ref="X19:AH19"/>
    <mergeCell ref="AI19:AK19"/>
    <mergeCell ref="AL19:AN19"/>
    <mergeCell ref="AO19:AQ19"/>
    <mergeCell ref="X18:AH18"/>
    <mergeCell ref="AI18:AK18"/>
    <mergeCell ref="AL18:AN18"/>
    <mergeCell ref="AO18:AQ18"/>
    <mergeCell ref="AR18:BB18"/>
    <mergeCell ref="BC18:BE18"/>
    <mergeCell ref="A21:N21"/>
    <mergeCell ref="O21:Q21"/>
    <mergeCell ref="R21:T21"/>
    <mergeCell ref="U21:W21"/>
    <mergeCell ref="X21:AH21"/>
    <mergeCell ref="AR19:BB19"/>
    <mergeCell ref="BC19:BE19"/>
    <mergeCell ref="BF19:BH19"/>
    <mergeCell ref="A20:C20"/>
    <mergeCell ref="D20:N20"/>
    <mergeCell ref="O20:Q20"/>
    <mergeCell ref="R20:T20"/>
    <mergeCell ref="U20:W20"/>
    <mergeCell ref="X20:AH20"/>
    <mergeCell ref="AI20:AK20"/>
    <mergeCell ref="AI21:AK21"/>
    <mergeCell ref="AL21:AN21"/>
    <mergeCell ref="AO21:AQ21"/>
    <mergeCell ref="AR21:BB21"/>
    <mergeCell ref="BC21:BE21"/>
    <mergeCell ref="BF21:BH21"/>
    <mergeCell ref="AL20:AN20"/>
    <mergeCell ref="AO20:AQ20"/>
    <mergeCell ref="AR20:BB20"/>
    <mergeCell ref="BC20:BE20"/>
    <mergeCell ref="BF20:BH20"/>
    <mergeCell ref="AI22:AK22"/>
    <mergeCell ref="AL22:AN22"/>
    <mergeCell ref="AO22:AQ22"/>
    <mergeCell ref="AR22:BB22"/>
    <mergeCell ref="BC22:BE22"/>
    <mergeCell ref="BF22:BH22"/>
    <mergeCell ref="A22:C22"/>
    <mergeCell ref="D22:N22"/>
    <mergeCell ref="O22:Q22"/>
    <mergeCell ref="R22:T22"/>
    <mergeCell ref="U22:W22"/>
    <mergeCell ref="X22:AH22"/>
    <mergeCell ref="AI23:AK23"/>
    <mergeCell ref="AL23:AN23"/>
    <mergeCell ref="AO23:AQ23"/>
    <mergeCell ref="AR23:BB23"/>
    <mergeCell ref="BC23:BE23"/>
    <mergeCell ref="BF23:BH23"/>
    <mergeCell ref="A23:C23"/>
    <mergeCell ref="D23:N23"/>
    <mergeCell ref="O23:Q23"/>
    <mergeCell ref="R23:T23"/>
    <mergeCell ref="U23:W23"/>
    <mergeCell ref="X23:AH23"/>
    <mergeCell ref="AI24:AK24"/>
    <mergeCell ref="AL24:AN24"/>
    <mergeCell ref="AO24:BB24"/>
    <mergeCell ref="BC24:BE24"/>
    <mergeCell ref="BF24:BH24"/>
    <mergeCell ref="A25:C25"/>
    <mergeCell ref="D25:N25"/>
    <mergeCell ref="O25:Q25"/>
    <mergeCell ref="R25:T25"/>
    <mergeCell ref="U25:W25"/>
    <mergeCell ref="A24:C24"/>
    <mergeCell ref="D24:N24"/>
    <mergeCell ref="O24:Q24"/>
    <mergeCell ref="R24:T24"/>
    <mergeCell ref="U24:W24"/>
    <mergeCell ref="X24:AH24"/>
    <mergeCell ref="BF25:BH25"/>
    <mergeCell ref="A26:C26"/>
    <mergeCell ref="D26:N26"/>
    <mergeCell ref="O26:Q26"/>
    <mergeCell ref="R26:T26"/>
    <mergeCell ref="U26:W26"/>
    <mergeCell ref="X26:AH26"/>
    <mergeCell ref="AI26:AK26"/>
    <mergeCell ref="AL26:AN26"/>
    <mergeCell ref="AO26:AQ26"/>
    <mergeCell ref="X25:AH25"/>
    <mergeCell ref="AI25:AK25"/>
    <mergeCell ref="AL25:AN25"/>
    <mergeCell ref="AO25:AQ25"/>
    <mergeCell ref="AR25:BB25"/>
    <mergeCell ref="BC25:BE25"/>
    <mergeCell ref="BF27:BH27"/>
    <mergeCell ref="A28:N28"/>
    <mergeCell ref="O28:Q28"/>
    <mergeCell ref="R28:T28"/>
    <mergeCell ref="U28:AH28"/>
    <mergeCell ref="AI28:AK28"/>
    <mergeCell ref="AR26:BB26"/>
    <mergeCell ref="BC26:BE26"/>
    <mergeCell ref="BF26:BH26"/>
    <mergeCell ref="A27:C27"/>
    <mergeCell ref="D27:N27"/>
    <mergeCell ref="O27:Q27"/>
    <mergeCell ref="R27:T27"/>
    <mergeCell ref="U27:W27"/>
    <mergeCell ref="X27:AH27"/>
    <mergeCell ref="AI27:AK27"/>
    <mergeCell ref="A29:C29"/>
    <mergeCell ref="D29:N29"/>
    <mergeCell ref="O29:Q29"/>
    <mergeCell ref="R29:T29"/>
    <mergeCell ref="U29:W29"/>
    <mergeCell ref="AL27:AN27"/>
    <mergeCell ref="AO27:AQ27"/>
    <mergeCell ref="AR27:BB27"/>
    <mergeCell ref="BC27:BE27"/>
    <mergeCell ref="X29:AH29"/>
    <mergeCell ref="AI29:AK29"/>
    <mergeCell ref="AL29:AN29"/>
    <mergeCell ref="AO29:BB29"/>
    <mergeCell ref="BC29:BE29"/>
    <mergeCell ref="BF29:BH29"/>
    <mergeCell ref="AL28:AN28"/>
    <mergeCell ref="AO28:AQ28"/>
    <mergeCell ref="AR28:BB28"/>
    <mergeCell ref="BC28:BE28"/>
    <mergeCell ref="BF28:BH28"/>
    <mergeCell ref="AI30:AK30"/>
    <mergeCell ref="AL30:AN30"/>
    <mergeCell ref="AO30:AQ30"/>
    <mergeCell ref="AR30:BB30"/>
    <mergeCell ref="BC30:BE30"/>
    <mergeCell ref="BF30:BH30"/>
    <mergeCell ref="A30:C30"/>
    <mergeCell ref="D30:N30"/>
    <mergeCell ref="O30:Q30"/>
    <mergeCell ref="R30:T30"/>
    <mergeCell ref="U30:W30"/>
    <mergeCell ref="X30:AH30"/>
    <mergeCell ref="AI31:AK31"/>
    <mergeCell ref="AL31:AN31"/>
    <mergeCell ref="AO31:AQ31"/>
    <mergeCell ref="AR31:BB31"/>
    <mergeCell ref="BC31:BE31"/>
    <mergeCell ref="BF31:BH31"/>
    <mergeCell ref="A31:C31"/>
    <mergeCell ref="D31:N31"/>
    <mergeCell ref="O31:Q31"/>
    <mergeCell ref="R31:T31"/>
    <mergeCell ref="U31:W31"/>
    <mergeCell ref="X31:AH31"/>
    <mergeCell ref="AI32:AK32"/>
    <mergeCell ref="AL32:AN32"/>
    <mergeCell ref="AO32:BB32"/>
    <mergeCell ref="BC32:BE32"/>
    <mergeCell ref="BF32:BH32"/>
    <mergeCell ref="A33:C33"/>
    <mergeCell ref="D33:N33"/>
    <mergeCell ref="O33:Q33"/>
    <mergeCell ref="R33:T33"/>
    <mergeCell ref="U33:W33"/>
    <mergeCell ref="A32:C32"/>
    <mergeCell ref="D32:N32"/>
    <mergeCell ref="O32:Q32"/>
    <mergeCell ref="R32:T32"/>
    <mergeCell ref="U32:W32"/>
    <mergeCell ref="X32:AH32"/>
    <mergeCell ref="X33:AH33"/>
    <mergeCell ref="AI33:AK33"/>
    <mergeCell ref="AL33:AN33"/>
    <mergeCell ref="AO33:AU35"/>
    <mergeCell ref="AV33:BB35"/>
    <mergeCell ref="BC33:BH35"/>
    <mergeCell ref="AI34:AK34"/>
    <mergeCell ref="AL34:AN34"/>
    <mergeCell ref="AL35:AN35"/>
    <mergeCell ref="A35:N35"/>
    <mergeCell ref="O35:Q35"/>
    <mergeCell ref="R35:T35"/>
    <mergeCell ref="U35:W35"/>
    <mergeCell ref="X35:AH35"/>
    <mergeCell ref="AI35:AK35"/>
    <mergeCell ref="A34:C34"/>
    <mergeCell ref="D34:N34"/>
    <mergeCell ref="O34:Q34"/>
    <mergeCell ref="R34:T34"/>
    <mergeCell ref="U34:W34"/>
    <mergeCell ref="X34:AH34"/>
    <mergeCell ref="AI36:AK36"/>
    <mergeCell ref="AL36:AN36"/>
    <mergeCell ref="A37:C37"/>
    <mergeCell ref="D37:N37"/>
    <mergeCell ref="O37:Q37"/>
    <mergeCell ref="R37:T37"/>
    <mergeCell ref="U37:W37"/>
    <mergeCell ref="X37:AH37"/>
    <mergeCell ref="AI37:AK37"/>
    <mergeCell ref="AL37:AN37"/>
    <mergeCell ref="A36:C36"/>
    <mergeCell ref="D36:N36"/>
    <mergeCell ref="O36:Q36"/>
    <mergeCell ref="R36:T36"/>
    <mergeCell ref="U36:W36"/>
    <mergeCell ref="X36:AH36"/>
    <mergeCell ref="AL38:AN38"/>
    <mergeCell ref="A39:C39"/>
    <mergeCell ref="D39:N39"/>
    <mergeCell ref="O39:Q39"/>
    <mergeCell ref="R39:T39"/>
    <mergeCell ref="U39:W39"/>
    <mergeCell ref="X39:AH39"/>
    <mergeCell ref="AI39:AK39"/>
    <mergeCell ref="AL39:AN39"/>
    <mergeCell ref="A38:C38"/>
    <mergeCell ref="D38:N38"/>
    <mergeCell ref="O38:Q38"/>
    <mergeCell ref="R38:T38"/>
    <mergeCell ref="U38:AH38"/>
    <mergeCell ref="AI38:AK38"/>
    <mergeCell ref="A41:N41"/>
    <mergeCell ref="O41:Q41"/>
    <mergeCell ref="R41:T41"/>
    <mergeCell ref="U41:W41"/>
    <mergeCell ref="X41:AH41"/>
    <mergeCell ref="AI41:AK41"/>
    <mergeCell ref="AL41:AN41"/>
    <mergeCell ref="A40:C40"/>
    <mergeCell ref="D40:N40"/>
    <mergeCell ref="O40:Q40"/>
    <mergeCell ref="R40:T40"/>
    <mergeCell ref="U40:W40"/>
    <mergeCell ref="X40:AH40"/>
    <mergeCell ref="U42:W42"/>
    <mergeCell ref="X42:AH42"/>
    <mergeCell ref="AI42:AK42"/>
    <mergeCell ref="AL42:AN42"/>
    <mergeCell ref="U43:W43"/>
    <mergeCell ref="X43:AH43"/>
    <mergeCell ref="AI43:AK43"/>
    <mergeCell ref="AL43:AN43"/>
    <mergeCell ref="AI40:AK40"/>
    <mergeCell ref="AL40:AN40"/>
    <mergeCell ref="U44:W44"/>
    <mergeCell ref="X44:AH44"/>
    <mergeCell ref="AI44:AK44"/>
    <mergeCell ref="AL44:AN44"/>
    <mergeCell ref="BA44:BH44"/>
    <mergeCell ref="U45:W45"/>
    <mergeCell ref="X45:AH45"/>
    <mergeCell ref="AI45:AK45"/>
    <mergeCell ref="AL45:AN45"/>
    <mergeCell ref="BA45:BD45"/>
    <mergeCell ref="U47:W47"/>
    <mergeCell ref="X47:AH47"/>
    <mergeCell ref="AI47:AK47"/>
    <mergeCell ref="AL47:AN47"/>
    <mergeCell ref="BA47:BD47"/>
    <mergeCell ref="BE47:BH47"/>
    <mergeCell ref="BE45:BH45"/>
    <mergeCell ref="U46:AH46"/>
    <mergeCell ref="AI46:AK46"/>
    <mergeCell ref="AL46:AN46"/>
    <mergeCell ref="BA46:BD46"/>
    <mergeCell ref="BE46:BH46"/>
    <mergeCell ref="BA49:BH49"/>
    <mergeCell ref="U50:W50"/>
    <mergeCell ref="X50:AH50"/>
    <mergeCell ref="AI50:AK50"/>
    <mergeCell ref="AL50:AN50"/>
    <mergeCell ref="U48:W48"/>
    <mergeCell ref="X48:AH48"/>
    <mergeCell ref="AI48:AK48"/>
    <mergeCell ref="AL48:AN48"/>
    <mergeCell ref="BA48:BD48"/>
    <mergeCell ref="BE48:BH48"/>
    <mergeCell ref="U51:W51"/>
    <mergeCell ref="X51:AH51"/>
    <mergeCell ref="AI51:AK51"/>
    <mergeCell ref="AL51:AN51"/>
    <mergeCell ref="U52:W52"/>
    <mergeCell ref="X52:AH52"/>
    <mergeCell ref="AI52:AK52"/>
    <mergeCell ref="AL52:AN52"/>
    <mergeCell ref="U49:W49"/>
    <mergeCell ref="X49:AH49"/>
    <mergeCell ref="AI49:AK49"/>
    <mergeCell ref="AL49:AN49"/>
    <mergeCell ref="BF53:BH53"/>
    <mergeCell ref="U54:AH54"/>
    <mergeCell ref="AI54:AK54"/>
    <mergeCell ref="AL54:AN54"/>
    <mergeCell ref="AU54:AY54"/>
    <mergeCell ref="AZ54:BC54"/>
    <mergeCell ref="BD54:BE54"/>
    <mergeCell ref="BF54:BH54"/>
    <mergeCell ref="U53:W53"/>
    <mergeCell ref="X53:AH53"/>
    <mergeCell ref="AI53:AK53"/>
    <mergeCell ref="AL53:AN53"/>
    <mergeCell ref="AU53:AY53"/>
    <mergeCell ref="AZ53:BE53"/>
    <mergeCell ref="BK64:CV64"/>
    <mergeCell ref="BK59:BY59"/>
    <mergeCell ref="CB59:CV60"/>
    <mergeCell ref="BK60:BY62"/>
    <mergeCell ref="CB61:CF61"/>
    <mergeCell ref="CG61:CV63"/>
    <mergeCell ref="CB62:CF63"/>
    <mergeCell ref="BK63:BY63"/>
    <mergeCell ref="AU55:AY55"/>
    <mergeCell ref="AZ55:BC55"/>
    <mergeCell ref="BD55:BE55"/>
    <mergeCell ref="BF55:BH55"/>
    <mergeCell ref="CB55:CV56"/>
    <mergeCell ref="AU56:BH57"/>
    <mergeCell ref="BK57:BY58"/>
    <mergeCell ref="CB57:CV58"/>
  </mergeCells>
  <phoneticPr fontId="1"/>
  <conditionalFormatting sqref="AF8:AO10">
    <cfRule type="cellIs" dxfId="8" priority="7" stopIfTrue="1" operator="equal">
      <formula>0</formula>
    </cfRule>
  </conditionalFormatting>
  <conditionalFormatting sqref="AP10:AU10">
    <cfRule type="cellIs" dxfId="7" priority="8" stopIfTrue="1" operator="equal">
      <formula>0</formula>
    </cfRule>
  </conditionalFormatting>
  <conditionalFormatting sqref="A12">
    <cfRule type="cellIs" dxfId="6" priority="6" operator="equal">
      <formula>0</formula>
    </cfRule>
  </conditionalFormatting>
  <conditionalFormatting sqref="BE12">
    <cfRule type="expression" dxfId="5" priority="4" stopIfTrue="1">
      <formula>AW12=0</formula>
    </cfRule>
  </conditionalFormatting>
  <conditionalFormatting sqref="AW12:BD12">
    <cfRule type="cellIs" dxfId="4" priority="5" operator="equal">
      <formula>0</formula>
    </cfRule>
  </conditionalFormatting>
  <conditionalFormatting sqref="A14:C20 A29:C34 U29:W37 AO25:AQ28 A22:C27 A36:C40 AO14:AQ23 U25:W27 U14:W19 U21:W23 AO30:AQ31 U39:W45 U47:W47 U49:W53">
    <cfRule type="expression" dxfId="3" priority="9">
      <formula>$BF$54="●"</formula>
    </cfRule>
  </conditionalFormatting>
  <conditionalFormatting sqref="U24:W24">
    <cfRule type="expression" dxfId="2" priority="3">
      <formula>$BF$54="●"</formula>
    </cfRule>
  </conditionalFormatting>
  <conditionalFormatting sqref="U20:W20">
    <cfRule type="expression" dxfId="1" priority="2">
      <formula>$BF$54="●"</formula>
    </cfRule>
  </conditionalFormatting>
  <conditionalFormatting sqref="U48:W48">
    <cfRule type="expression" dxfId="0" priority="1">
      <formula>$BF$54="●"</formula>
    </cfRule>
  </conditionalFormatting>
  <dataValidations count="2">
    <dataValidation type="list" allowBlank="1" showInputMessage="1" showErrorMessage="1" sqref="BF54:BH54" xr:uid="{174AAABF-E348-4E50-BD2B-1D743E39D12A}">
      <formula1>"●,　"</formula1>
    </dataValidation>
    <dataValidation type="list" allowBlank="1" showInputMessage="1" showErrorMessage="1" sqref="A5:G8" xr:uid="{40E4D3AD-689A-4C05-8E76-AFE29C763059}">
      <formula1>$AV$3:$AZ$3</formula1>
    </dataValidation>
  </dataValidations>
  <pageMargins left="0.78740157480314965" right="0.39370078740157483" top="0.39370078740157483" bottom="0.35433070866141736" header="0.51181102362204722" footer="0.51181102362204722"/>
  <pageSetup paperSize="8" scale="7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16481" r:id="rId4" name="Group Box 1">
              <controlPr defaultSize="0" autoFill="0" autoPict="0">
                <anchor moveWithCells="1">
                  <from>
                    <xdr:col>47</xdr:col>
                    <xdr:colOff>0</xdr:colOff>
                    <xdr:row>7</xdr:row>
                    <xdr:rowOff>0</xdr:rowOff>
                  </from>
                  <to>
                    <xdr:col>56</xdr:col>
                    <xdr:colOff>0</xdr:colOff>
                    <xdr:row>9</xdr:row>
                    <xdr:rowOff>312420</xdr:rowOff>
                  </to>
                </anchor>
              </controlPr>
            </control>
          </mc:Choice>
        </mc:AlternateContent>
        <mc:AlternateContent xmlns:mc="http://schemas.openxmlformats.org/markup-compatibility/2006">
          <mc:Choice Requires="x14">
            <control shapeId="916482" r:id="rId5" name="Option Button 2">
              <controlPr defaultSize="0" autoFill="0" autoLine="0" autoPict="0">
                <anchor moveWithCells="1">
                  <from>
                    <xdr:col>47</xdr:col>
                    <xdr:colOff>7620</xdr:colOff>
                    <xdr:row>8</xdr:row>
                    <xdr:rowOff>0</xdr:rowOff>
                  </from>
                  <to>
                    <xdr:col>51</xdr:col>
                    <xdr:colOff>45720</xdr:colOff>
                    <xdr:row>9</xdr:row>
                    <xdr:rowOff>0</xdr:rowOff>
                  </to>
                </anchor>
              </controlPr>
            </control>
          </mc:Choice>
        </mc:AlternateContent>
        <mc:AlternateContent xmlns:mc="http://schemas.openxmlformats.org/markup-compatibility/2006">
          <mc:Choice Requires="x14">
            <control shapeId="916483" r:id="rId6" name="Option Button 3">
              <controlPr defaultSize="0" autoFill="0" autoLine="0" autoPict="0">
                <anchor moveWithCells="1">
                  <from>
                    <xdr:col>47</xdr:col>
                    <xdr:colOff>7620</xdr:colOff>
                    <xdr:row>9</xdr:row>
                    <xdr:rowOff>45720</xdr:rowOff>
                  </from>
                  <to>
                    <xdr:col>49</xdr:col>
                    <xdr:colOff>152400</xdr:colOff>
                    <xdr:row>9</xdr:row>
                    <xdr:rowOff>259080</xdr:rowOff>
                  </to>
                </anchor>
              </controlPr>
            </control>
          </mc:Choice>
        </mc:AlternateContent>
        <mc:AlternateContent xmlns:mc="http://schemas.openxmlformats.org/markup-compatibility/2006">
          <mc:Choice Requires="x14">
            <control shapeId="916484" r:id="rId7" name="Option Button 4">
              <controlPr defaultSize="0" autoFill="0" autoLine="0" autoPict="0">
                <anchor moveWithCells="1">
                  <from>
                    <xdr:col>51</xdr:col>
                    <xdr:colOff>7620</xdr:colOff>
                    <xdr:row>9</xdr:row>
                    <xdr:rowOff>45720</xdr:rowOff>
                  </from>
                  <to>
                    <xdr:col>54</xdr:col>
                    <xdr:colOff>106680</xdr:colOff>
                    <xdr:row>9</xdr:row>
                    <xdr:rowOff>259080</xdr:rowOff>
                  </to>
                </anchor>
              </controlPr>
            </control>
          </mc:Choice>
        </mc:AlternateContent>
        <mc:AlternateContent xmlns:mc="http://schemas.openxmlformats.org/markup-compatibility/2006">
          <mc:Choice Requires="x14">
            <control shapeId="916485" r:id="rId8" name="Group Box 5">
              <controlPr defaultSize="0" autoFill="0" autoPict="0">
                <anchor moveWithCells="1">
                  <from>
                    <xdr:col>56</xdr:col>
                    <xdr:colOff>0</xdr:colOff>
                    <xdr:row>3</xdr:row>
                    <xdr:rowOff>0</xdr:rowOff>
                  </from>
                  <to>
                    <xdr:col>69</xdr:col>
                    <xdr:colOff>0</xdr:colOff>
                    <xdr:row>9</xdr:row>
                    <xdr:rowOff>312420</xdr:rowOff>
                  </to>
                </anchor>
              </controlPr>
            </control>
          </mc:Choice>
        </mc:AlternateContent>
        <mc:AlternateContent xmlns:mc="http://schemas.openxmlformats.org/markup-compatibility/2006">
          <mc:Choice Requires="x14">
            <control shapeId="916486" r:id="rId9" name="Option Button 6">
              <controlPr defaultSize="0" autoFill="0" autoLine="0" autoPict="0">
                <anchor moveWithCells="1">
                  <from>
                    <xdr:col>64</xdr:col>
                    <xdr:colOff>22860</xdr:colOff>
                    <xdr:row>3</xdr:row>
                    <xdr:rowOff>0</xdr:rowOff>
                  </from>
                  <to>
                    <xdr:col>68</xdr:col>
                    <xdr:colOff>45720</xdr:colOff>
                    <xdr:row>4</xdr:row>
                    <xdr:rowOff>0</xdr:rowOff>
                  </to>
                </anchor>
              </controlPr>
            </control>
          </mc:Choice>
        </mc:AlternateContent>
        <mc:AlternateContent xmlns:mc="http://schemas.openxmlformats.org/markup-compatibility/2006">
          <mc:Choice Requires="x14">
            <control shapeId="916487" r:id="rId10" name="Option Button 7">
              <controlPr defaultSize="0" autoFill="0" autoLine="0" autoPict="0">
                <anchor moveWithCells="1">
                  <from>
                    <xdr:col>56</xdr:col>
                    <xdr:colOff>30480</xdr:colOff>
                    <xdr:row>3</xdr:row>
                    <xdr:rowOff>175260</xdr:rowOff>
                  </from>
                  <to>
                    <xdr:col>60</xdr:col>
                    <xdr:colOff>38100</xdr:colOff>
                    <xdr:row>5</xdr:row>
                    <xdr:rowOff>0</xdr:rowOff>
                  </to>
                </anchor>
              </controlPr>
            </control>
          </mc:Choice>
        </mc:AlternateContent>
        <mc:AlternateContent xmlns:mc="http://schemas.openxmlformats.org/markup-compatibility/2006">
          <mc:Choice Requires="x14">
            <control shapeId="916488" r:id="rId11" name="Option Button 8">
              <controlPr defaultSize="0" autoFill="0" autoLine="0" autoPict="0">
                <anchor moveWithCells="1">
                  <from>
                    <xdr:col>64</xdr:col>
                    <xdr:colOff>7620</xdr:colOff>
                    <xdr:row>4</xdr:row>
                    <xdr:rowOff>0</xdr:rowOff>
                  </from>
                  <to>
                    <xdr:col>67</xdr:col>
                    <xdr:colOff>0</xdr:colOff>
                    <xdr:row>5</xdr:row>
                    <xdr:rowOff>0</xdr:rowOff>
                  </to>
                </anchor>
              </controlPr>
            </control>
          </mc:Choice>
        </mc:AlternateContent>
        <mc:AlternateContent xmlns:mc="http://schemas.openxmlformats.org/markup-compatibility/2006">
          <mc:Choice Requires="x14">
            <control shapeId="916489" r:id="rId12" name="Check Box 9">
              <controlPr defaultSize="0" autoFill="0" autoLine="0" autoPict="0">
                <anchor moveWithCells="1">
                  <from>
                    <xdr:col>47</xdr:col>
                    <xdr:colOff>7620</xdr:colOff>
                    <xdr:row>6</xdr:row>
                    <xdr:rowOff>45720</xdr:rowOff>
                  </from>
                  <to>
                    <xdr:col>50</xdr:col>
                    <xdr:colOff>106680</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チラシ申込書CSV出力</vt:lpstr>
      <vt:lpstr>log</vt:lpstr>
      <vt:lpstr>ヘッダ入力</vt:lpstr>
      <vt:lpstr>町田①</vt:lpstr>
      <vt:lpstr>町田②</vt:lpstr>
      <vt:lpstr>八王子①</vt:lpstr>
      <vt:lpstr>八王子②</vt:lpstr>
      <vt:lpstr>八王子③</vt:lpstr>
      <vt:lpstr>ヘッダ入力!Print_Area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Tamukai Yusuke</dc:creator>
  <cp:lastModifiedBy>橋本 恵子</cp:lastModifiedBy>
  <cp:lastPrinted>2019-02-18T03:46:37Z</cp:lastPrinted>
  <dcterms:created xsi:type="dcterms:W3CDTF">2014-02-04T09:39:49Z</dcterms:created>
  <dcterms:modified xsi:type="dcterms:W3CDTF">2021-01-21T09:25:58Z</dcterms:modified>
</cp:coreProperties>
</file>