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192.168.1.1\共有\情報システム\037_ショッパー\チラシ申込書\202008\"/>
    </mc:Choice>
  </mc:AlternateContent>
  <xr:revisionPtr revIDLastSave="0" documentId="13_ncr:1_{AFF165FB-A37E-4336-847C-22B7B735DC51}" xr6:coauthVersionLast="44" xr6:coauthVersionMax="45" xr10:uidLastSave="{00000000-0000-0000-0000-000000000000}"/>
  <workbookProtection lockStructure="1"/>
  <bookViews>
    <workbookView xWindow="21300" yWindow="-120" windowWidth="28110" windowHeight="16440" tabRatio="706" xr2:uid="{00000000-000D-0000-FFFF-FFFF00000000}"/>
  </bookViews>
  <sheets>
    <sheet name="さいたま①" sheetId="5" r:id="rId1"/>
    <sheet name="さいたま②" sheetId="4" r:id="rId2"/>
  </sheets>
  <definedNames>
    <definedName name="_xlnm.Print_Area" localSheetId="0">さいたま①!$A$1:$CV$91</definedName>
    <definedName name="_xlnm.Print_Area" localSheetId="1">さいたま②!$A$1:$CV$76</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3" i="4" l="1"/>
  <c r="AX3" i="5"/>
  <c r="AV3" i="5" l="1"/>
  <c r="AW3" i="5" l="1"/>
  <c r="R22" i="5" l="1"/>
  <c r="O22" i="5"/>
  <c r="BC27" i="4" l="1"/>
  <c r="BW25" i="5" l="1"/>
  <c r="CQ58" i="5" l="1"/>
  <c r="R45" i="4" l="1"/>
  <c r="O45" i="4"/>
  <c r="CQ29" i="5" l="1"/>
  <c r="BW89" i="5" l="1"/>
  <c r="BF27" i="4" l="1"/>
  <c r="CT58" i="5"/>
  <c r="CT63" i="5"/>
  <c r="CQ63" i="5"/>
  <c r="CQ88" i="5" l="1"/>
  <c r="CT30" i="4" l="1"/>
  <c r="CQ30" i="4"/>
  <c r="BZ60" i="4" l="1"/>
  <c r="BW60" i="4"/>
  <c r="BZ89" i="5" l="1"/>
  <c r="CT29" i="5" l="1"/>
  <c r="BZ46" i="5"/>
  <c r="BW46" i="5"/>
  <c r="CT24" i="4"/>
  <c r="CQ24" i="4"/>
  <c r="AL43" i="4"/>
  <c r="AI43" i="4"/>
  <c r="CT39" i="4" l="1"/>
  <c r="CQ39" i="4"/>
  <c r="R60" i="5"/>
  <c r="O60" i="5"/>
  <c r="R65" i="5"/>
  <c r="O65" i="5"/>
  <c r="O61" i="4" l="1"/>
  <c r="BF57" i="4" l="1"/>
  <c r="BC57" i="4"/>
  <c r="BF21" i="5"/>
  <c r="BC21" i="5"/>
  <c r="BF28" i="5"/>
  <c r="BC28" i="5"/>
  <c r="BC31" i="5"/>
  <c r="BF38" i="5"/>
  <c r="BC38" i="5"/>
  <c r="BF46" i="5"/>
  <c r="BC46" i="5"/>
  <c r="BF56" i="5"/>
  <c r="BC56" i="5"/>
  <c r="BF63" i="5"/>
  <c r="BC63" i="5"/>
  <c r="AX82" i="5" l="1"/>
  <c r="AL33" i="4"/>
  <c r="AI33" i="4"/>
  <c r="AL23" i="4" l="1"/>
  <c r="AI23" i="4"/>
  <c r="R61" i="4"/>
  <c r="AY3" i="5"/>
  <c r="AI20" i="5" l="1"/>
  <c r="R34" i="5"/>
  <c r="O34" i="5"/>
  <c r="AL20" i="5"/>
  <c r="CJ4" i="4" l="1"/>
  <c r="AV3" i="4" s="1"/>
  <c r="AW3" i="4" l="1"/>
  <c r="AY3" i="4" s="1"/>
  <c r="BZ52" i="4"/>
  <c r="BW52" i="4"/>
  <c r="AL53" i="4"/>
  <c r="AI53" i="4"/>
  <c r="CJ7" i="4" l="1"/>
  <c r="AI61" i="5" l="1"/>
  <c r="BZ43" i="4" l="1"/>
  <c r="BW43" i="4"/>
  <c r="AL61" i="5" l="1"/>
  <c r="AL43" i="5"/>
  <c r="AI43" i="5"/>
  <c r="CT88" i="5" l="1"/>
  <c r="CT79" i="5"/>
  <c r="CT75" i="5"/>
  <c r="CT67" i="5"/>
  <c r="CT50" i="5"/>
  <c r="CT41" i="5"/>
  <c r="CT34" i="5"/>
  <c r="BZ74" i="5"/>
  <c r="BZ72" i="5"/>
  <c r="BZ65" i="5"/>
  <c r="BZ57" i="5"/>
  <c r="CK12" i="5" s="1"/>
  <c r="BZ53" i="5"/>
  <c r="BZ25" i="5"/>
  <c r="BF31" i="5"/>
  <c r="AL28" i="5"/>
  <c r="AL34" i="5"/>
  <c r="AL51" i="5"/>
  <c r="R55" i="5"/>
  <c r="R43" i="5"/>
  <c r="R27" i="5"/>
  <c r="AW12" i="5" l="1"/>
  <c r="BI12" i="5"/>
  <c r="CQ41" i="5"/>
  <c r="BZ73" i="4" l="1"/>
  <c r="AL58" i="4" l="1"/>
  <c r="BW73" i="4" l="1"/>
  <c r="BW65" i="5" l="1"/>
  <c r="AX86" i="5" l="1"/>
  <c r="CQ79" i="5"/>
  <c r="CQ75" i="5"/>
  <c r="BW74" i="5"/>
  <c r="AX84" i="5" s="1"/>
  <c r="CQ67" i="5"/>
  <c r="BW72" i="5"/>
  <c r="O55" i="5"/>
  <c r="AI51" i="5"/>
  <c r="BW57" i="5"/>
  <c r="CQ50" i="5"/>
  <c r="BW53" i="5"/>
  <c r="O43" i="5"/>
  <c r="AI34" i="5"/>
  <c r="CQ34" i="5"/>
  <c r="O27" i="5"/>
  <c r="AI28" i="5"/>
  <c r="CJ89" i="5" l="1"/>
  <c r="AX81" i="5"/>
  <c r="AX83" i="5"/>
  <c r="AX85" i="5"/>
  <c r="AV64" i="5"/>
  <c r="A12" i="5" s="1"/>
  <c r="AF8" i="5" s="1"/>
  <c r="AX87" i="5"/>
  <c r="AX88" i="5" l="1"/>
  <c r="CT52" i="4" l="1"/>
  <c r="CQ52" i="4"/>
  <c r="CT46" i="4"/>
  <c r="CQ46" i="4"/>
  <c r="O50" i="4"/>
  <c r="R50" i="4"/>
  <c r="AI58" i="4"/>
  <c r="R36" i="4"/>
  <c r="O36" i="4"/>
  <c r="BZ30" i="4"/>
  <c r="BW30" i="4"/>
  <c r="BF50" i="4"/>
  <c r="BC50" i="4"/>
  <c r="R27" i="4"/>
  <c r="O27" i="4"/>
  <c r="BF46" i="4"/>
  <c r="BC46" i="4"/>
  <c r="BZ22" i="4"/>
  <c r="BW22" i="4"/>
  <c r="BF37" i="4"/>
  <c r="BC37" i="4"/>
  <c r="R19" i="4"/>
  <c r="O19" i="4"/>
  <c r="AW12" i="4" l="1"/>
  <c r="CK12" i="4"/>
  <c r="A12" i="4"/>
  <c r="CN69" i="4"/>
  <c r="CN68" i="4"/>
  <c r="AV58" i="4"/>
  <c r="CJ53" i="4"/>
  <c r="BI12" i="4"/>
  <c r="CN71" i="4"/>
  <c r="CN70" i="4"/>
  <c r="CN72" i="4" l="1"/>
  <c r="AF8" i="4"/>
</calcChain>
</file>

<file path=xl/sharedStrings.xml><?xml version="1.0" encoding="utf-8"?>
<sst xmlns="http://schemas.openxmlformats.org/spreadsheetml/2006/main" count="777" uniqueCount="647">
  <si>
    <t>※太枠内をご記入ください</t>
    <rPh sb="1" eb="3">
      <t>フトワク</t>
    </rPh>
    <rPh sb="3" eb="4">
      <t>ナイ</t>
    </rPh>
    <rPh sb="6" eb="8">
      <t>キニュウ</t>
    </rPh>
    <phoneticPr fontId="3"/>
  </si>
  <si>
    <t>　※当社担当記入欄</t>
    <phoneticPr fontId="3"/>
  </si>
  <si>
    <t>発行日</t>
    <rPh sb="0" eb="3">
      <t>ハッコウビ</t>
    </rPh>
    <phoneticPr fontId="3"/>
  </si>
  <si>
    <t>お客様名</t>
    <phoneticPr fontId="3"/>
  </si>
  <si>
    <t>サイズ</t>
    <phoneticPr fontId="3"/>
  </si>
  <si>
    <t>※ﾁﾗｼ不足時の調整ｴﾘｱ</t>
    <rPh sb="6" eb="7">
      <t>ジ</t>
    </rPh>
    <phoneticPr fontId="3"/>
  </si>
  <si>
    <t>納品方法</t>
    <phoneticPr fontId="3"/>
  </si>
  <si>
    <t xml:space="preserve">　 </t>
    <phoneticPr fontId="3"/>
  </si>
  <si>
    <t xml:space="preserve">納品済み  </t>
    <phoneticPr fontId="3"/>
  </si>
  <si>
    <t>伝票番号</t>
    <rPh sb="0" eb="2">
      <t>デンピョウ</t>
    </rPh>
    <rPh sb="2" eb="4">
      <t>バンゴウ</t>
    </rPh>
    <phoneticPr fontId="3"/>
  </si>
  <si>
    <t>印</t>
    <rPh sb="0" eb="1">
      <t>イン</t>
    </rPh>
    <phoneticPr fontId="3"/>
  </si>
  <si>
    <t>（No.</t>
    <phoneticPr fontId="3"/>
  </si>
  <si>
    <t>）</t>
    <phoneticPr fontId="3"/>
  </si>
  <si>
    <t>ルート便</t>
    <rPh sb="3" eb="4">
      <t>ビン</t>
    </rPh>
    <phoneticPr fontId="3"/>
  </si>
  <si>
    <t>備考</t>
    <rPh sb="0" eb="2">
      <t>ビコウ</t>
    </rPh>
    <phoneticPr fontId="3"/>
  </si>
  <si>
    <t>TEL</t>
    <phoneticPr fontId="3"/>
  </si>
  <si>
    <t>-</t>
    <phoneticPr fontId="3"/>
  </si>
  <si>
    <t>（担当：</t>
    <rPh sb="1" eb="3">
      <t>タントウ</t>
    </rPh>
    <phoneticPr fontId="3"/>
  </si>
  <si>
    <t>様）</t>
    <rPh sb="0" eb="1">
      <t>サマ</t>
    </rPh>
    <phoneticPr fontId="3"/>
  </si>
  <si>
    <t>数量</t>
    <rPh sb="0" eb="2">
      <t>スウリョウ</t>
    </rPh>
    <phoneticPr fontId="3"/>
  </si>
  <si>
    <t>お任せ</t>
    <rPh sb="1" eb="2">
      <t>マカ</t>
    </rPh>
    <phoneticPr fontId="3"/>
  </si>
  <si>
    <t>納品日</t>
    <rPh sb="0" eb="3">
      <t>ノウヒンビ</t>
    </rPh>
    <phoneticPr fontId="3"/>
  </si>
  <si>
    <t>納品部数</t>
    <rPh sb="0" eb="2">
      <t>ノウヒン</t>
    </rPh>
    <rPh sb="2" eb="4">
      <t>ブスウ</t>
    </rPh>
    <phoneticPr fontId="3"/>
  </si>
  <si>
    <t>チラシ名</t>
    <rPh sb="3" eb="4">
      <t>メイ</t>
    </rPh>
    <phoneticPr fontId="3"/>
  </si>
  <si>
    <t>※余りﾁﾗｼの処理方法</t>
    <rPh sb="7" eb="9">
      <t>ショリ</t>
    </rPh>
    <rPh sb="9" eb="11">
      <t>ホウホウ</t>
    </rPh>
    <phoneticPr fontId="3"/>
  </si>
  <si>
    <t>折込総数</t>
    <rPh sb="0" eb="2">
      <t>オリコミ</t>
    </rPh>
    <rPh sb="2" eb="4">
      <t>ソウスウ</t>
    </rPh>
    <phoneticPr fontId="3"/>
  </si>
  <si>
    <t>次回折込</t>
    <rPh sb="0" eb="2">
      <t>ジカイ</t>
    </rPh>
    <rPh sb="2" eb="4">
      <t>オリコミ</t>
    </rPh>
    <phoneticPr fontId="3"/>
  </si>
  <si>
    <t>処分</t>
    <rPh sb="0" eb="2">
      <t>ショブン</t>
    </rPh>
    <phoneticPr fontId="3"/>
  </si>
  <si>
    <t>ご返却</t>
    <rPh sb="1" eb="3">
      <t>ヘンキャク</t>
    </rPh>
    <phoneticPr fontId="3"/>
  </si>
  <si>
    <t>部</t>
    <rPh sb="0" eb="1">
      <t>ブ</t>
    </rPh>
    <phoneticPr fontId="3"/>
  </si>
  <si>
    <t>エリア名</t>
    <rPh sb="3" eb="4">
      <t>メイ</t>
    </rPh>
    <phoneticPr fontId="3"/>
  </si>
  <si>
    <t>チェック欄</t>
    <rPh sb="4" eb="5">
      <t>ラン</t>
    </rPh>
    <phoneticPr fontId="3"/>
  </si>
  <si>
    <t/>
  </si>
  <si>
    <t>弊社担当</t>
    <rPh sb="0" eb="2">
      <t>ヘイシャ</t>
    </rPh>
    <rPh sb="2" eb="4">
      <t>タントウ</t>
    </rPh>
    <phoneticPr fontId="3"/>
  </si>
  <si>
    <t>直納</t>
    <rPh sb="0" eb="2">
      <t>チョクノウ</t>
    </rPh>
    <phoneticPr fontId="3"/>
  </si>
  <si>
    <t>チラシ数</t>
    <rPh sb="3" eb="4">
      <t>スウ</t>
    </rPh>
    <phoneticPr fontId="3"/>
  </si>
  <si>
    <t>納品先</t>
    <rPh sb="0" eb="2">
      <t>ノウヒン</t>
    </rPh>
    <rPh sb="2" eb="3">
      <t>サキ</t>
    </rPh>
    <phoneticPr fontId="3"/>
  </si>
  <si>
    <t>料金表</t>
    <rPh sb="0" eb="2">
      <t>リョウキン</t>
    </rPh>
    <rPh sb="2" eb="3">
      <t>ヒョウ</t>
    </rPh>
    <phoneticPr fontId="3"/>
  </si>
  <si>
    <t>サイズ</t>
  </si>
  <si>
    <t>単価</t>
  </si>
  <si>
    <t>B5以下</t>
  </si>
  <si>
    <t>A4/B4</t>
  </si>
  <si>
    <t>A3/B3</t>
  </si>
  <si>
    <t>※厚紙は2割増。税抜</t>
  </si>
  <si>
    <t>(株)ショッパー社さいたま支社</t>
    <rPh sb="0" eb="3">
      <t>カブシキガイシャ</t>
    </rPh>
    <phoneticPr fontId="3"/>
  </si>
  <si>
    <t>埼玉県新座市野火止8-18-6
第一美創　野火止倉庫</t>
    <rPh sb="0" eb="3">
      <t>サイタマケン</t>
    </rPh>
    <rPh sb="3" eb="6">
      <t>ニイザシ</t>
    </rPh>
    <rPh sb="6" eb="9">
      <t>ノビドメ</t>
    </rPh>
    <phoneticPr fontId="3"/>
  </si>
  <si>
    <t>※お申込は、発行を希望される前週の木曜日17：00までにお願い致します。</t>
    <rPh sb="14" eb="15">
      <t>ゼン</t>
    </rPh>
    <rPh sb="17" eb="18">
      <t>モク</t>
    </rPh>
    <phoneticPr fontId="3"/>
  </si>
  <si>
    <t>〒352-0011</t>
    <phoneticPr fontId="3"/>
  </si>
  <si>
    <t>合計</t>
    <rPh sb="0" eb="2">
      <t>ゴウケイ</t>
    </rPh>
    <phoneticPr fontId="21"/>
  </si>
  <si>
    <t>中丸3</t>
  </si>
  <si>
    <t>春野3</t>
  </si>
  <si>
    <t>春野4</t>
  </si>
  <si>
    <t>部数</t>
  </si>
  <si>
    <t>さいたま市大宮区</t>
    <rPh sb="4" eb="5">
      <t>シ</t>
    </rPh>
    <rPh sb="5" eb="8">
      <t>オオミヤク</t>
    </rPh>
    <phoneticPr fontId="3"/>
  </si>
  <si>
    <t>部</t>
  </si>
  <si>
    <t>さいたま市中央区</t>
    <rPh sb="4" eb="5">
      <t>シ</t>
    </rPh>
    <rPh sb="5" eb="8">
      <t>チュウオウク</t>
    </rPh>
    <phoneticPr fontId="3"/>
  </si>
  <si>
    <t>さいたま市北区</t>
    <rPh sb="4" eb="5">
      <t>シ</t>
    </rPh>
    <rPh sb="5" eb="7">
      <t>キタク</t>
    </rPh>
    <phoneticPr fontId="3"/>
  </si>
  <si>
    <t>さいたま市西区</t>
    <rPh sb="4" eb="5">
      <t>シ</t>
    </rPh>
    <rPh sb="5" eb="7">
      <t>ニシク</t>
    </rPh>
    <phoneticPr fontId="3"/>
  </si>
  <si>
    <t>さいたま市見沼区</t>
    <rPh sb="4" eb="5">
      <t>シ</t>
    </rPh>
    <rPh sb="5" eb="8">
      <t>ミヌマク</t>
    </rPh>
    <phoneticPr fontId="3"/>
  </si>
  <si>
    <t>上尾市</t>
    <rPh sb="0" eb="3">
      <t>アゲオシ</t>
    </rPh>
    <phoneticPr fontId="3"/>
  </si>
  <si>
    <t>エリア№</t>
    <phoneticPr fontId="3"/>
  </si>
  <si>
    <t>エリア№</t>
    <phoneticPr fontId="3"/>
  </si>
  <si>
    <t>桶川市</t>
    <rPh sb="0" eb="3">
      <t>オケガワシ</t>
    </rPh>
    <phoneticPr fontId="3"/>
  </si>
  <si>
    <t>北本市</t>
    <rPh sb="0" eb="3">
      <t>キタモトシ</t>
    </rPh>
    <phoneticPr fontId="3"/>
  </si>
  <si>
    <t>伊奈町</t>
    <rPh sb="0" eb="3">
      <t>イナマチ</t>
    </rPh>
    <phoneticPr fontId="3"/>
  </si>
  <si>
    <t>市区町村</t>
    <phoneticPr fontId="3"/>
  </si>
  <si>
    <t>表示</t>
    <phoneticPr fontId="3"/>
  </si>
  <si>
    <t>tel.048-464-5016</t>
    <phoneticPr fontId="3"/>
  </si>
  <si>
    <t>合計</t>
    <phoneticPr fontId="3"/>
  </si>
  <si>
    <t>※エリア部数と同数の折込をご希望の場合は『●』を、少ない部数をご希望の場合は数字を、チェック欄に入力ください。</t>
    <phoneticPr fontId="3"/>
  </si>
  <si>
    <t>※配布部数はエリア内にある実際の世帯数と一致しない場合がございます。</t>
    <phoneticPr fontId="3"/>
  </si>
  <si>
    <t>大宮・さいたま新都心版</t>
    <rPh sb="0" eb="2">
      <t>オオミヤ</t>
    </rPh>
    <rPh sb="7" eb="8">
      <t>シン</t>
    </rPh>
    <rPh sb="8" eb="10">
      <t>トシン</t>
    </rPh>
    <rPh sb="10" eb="11">
      <t>ハン</t>
    </rPh>
    <phoneticPr fontId="3"/>
  </si>
  <si>
    <t>さいたま市桜区</t>
    <rPh sb="4" eb="5">
      <t>シ</t>
    </rPh>
    <rPh sb="5" eb="6">
      <t>サクラ</t>
    </rPh>
    <rPh sb="6" eb="7">
      <t>ク</t>
    </rPh>
    <phoneticPr fontId="3"/>
  </si>
  <si>
    <t>上落合4</t>
  </si>
  <si>
    <t>日進町1A</t>
  </si>
  <si>
    <t>吉野町1A</t>
  </si>
  <si>
    <t>宮町2</t>
  </si>
  <si>
    <t>桜木町1Ｂ</t>
  </si>
  <si>
    <t>上落合5</t>
  </si>
  <si>
    <t>日進町1B</t>
  </si>
  <si>
    <t>吉野町1B</t>
  </si>
  <si>
    <t>宮町3</t>
  </si>
  <si>
    <t>桜木町2</t>
  </si>
  <si>
    <t>上落合6</t>
  </si>
  <si>
    <t>日進町1C</t>
  </si>
  <si>
    <t>大門1・2</t>
  </si>
  <si>
    <t>桜木町4Ａ</t>
  </si>
  <si>
    <t>上落合7</t>
  </si>
  <si>
    <t>日進町2A</t>
  </si>
  <si>
    <t>桜木町4Ｂ</t>
  </si>
  <si>
    <t>上落合8</t>
  </si>
  <si>
    <t>日進町2B</t>
  </si>
  <si>
    <t>今羽町A（真福寺）</t>
  </si>
  <si>
    <t>桜木町4Ｃ</t>
  </si>
  <si>
    <t>上落合9</t>
  </si>
  <si>
    <t>日進町2C</t>
  </si>
  <si>
    <t>今羽町B（泰平小学校）</t>
  </si>
  <si>
    <t>仲町1・2A・3A</t>
  </si>
  <si>
    <t>桜木町4Ｄ</t>
  </si>
  <si>
    <t>上落合</t>
  </si>
  <si>
    <t>日進町2D</t>
  </si>
  <si>
    <t>仲町2B・3B</t>
  </si>
  <si>
    <t>桜木町</t>
  </si>
  <si>
    <t>下落合2</t>
  </si>
  <si>
    <t>日進町2E</t>
  </si>
  <si>
    <t>吉野町・今羽町・本郷町</t>
  </si>
  <si>
    <t>大宮駅東口</t>
  </si>
  <si>
    <t>大成町1Ａ</t>
  </si>
  <si>
    <t>下落合3</t>
  </si>
  <si>
    <t>日進町3</t>
  </si>
  <si>
    <t>大成町1Ｂ</t>
  </si>
  <si>
    <t>下落合6</t>
  </si>
  <si>
    <t>日進町</t>
  </si>
  <si>
    <t>大成町2</t>
  </si>
  <si>
    <t>下落合7</t>
  </si>
  <si>
    <t>東大宮2</t>
  </si>
  <si>
    <t>吉敷町1・2</t>
  </si>
  <si>
    <t>大成町3Ａ</t>
  </si>
  <si>
    <t>東大宮3</t>
  </si>
  <si>
    <t>大成町3Ｂ</t>
  </si>
  <si>
    <t>本町東3</t>
  </si>
  <si>
    <t>宮原町1B</t>
  </si>
  <si>
    <t>東大宮4A</t>
  </si>
  <si>
    <t>浅間町1・2</t>
  </si>
  <si>
    <t>大成町</t>
  </si>
  <si>
    <t>本町東4</t>
  </si>
  <si>
    <t>東大宮4B</t>
  </si>
  <si>
    <t>下町・吉敷町・浅間町</t>
  </si>
  <si>
    <t>櫛引町1Ａ</t>
  </si>
  <si>
    <t>本町東5</t>
  </si>
  <si>
    <t>土手2・3</t>
  </si>
  <si>
    <t>櫛引町1Ｂ</t>
  </si>
  <si>
    <t>本町東6</t>
  </si>
  <si>
    <t>宮原町4A</t>
  </si>
  <si>
    <t>東大宮5B</t>
  </si>
  <si>
    <t>高鼻町1・2</t>
  </si>
  <si>
    <t>櫛引町1Ｃ</t>
  </si>
  <si>
    <t>本町東7</t>
  </si>
  <si>
    <t>宮原町4B</t>
  </si>
  <si>
    <t>東大宮6A</t>
  </si>
  <si>
    <t>寿能町1</t>
  </si>
  <si>
    <t>宮原町4C</t>
  </si>
  <si>
    <t>東大宮6B</t>
  </si>
  <si>
    <t>寿能町2Ａ</t>
  </si>
  <si>
    <t>本町西3</t>
  </si>
  <si>
    <t>宮原町4D</t>
  </si>
  <si>
    <t>東大宮7</t>
  </si>
  <si>
    <t>寿能町2Ｂ</t>
  </si>
  <si>
    <t>櫛引町</t>
  </si>
  <si>
    <t>本町西4</t>
  </si>
  <si>
    <t>宮原町4E</t>
  </si>
  <si>
    <t>東大宮</t>
  </si>
  <si>
    <t>土手町・高鼻町・寿能町</t>
  </si>
  <si>
    <t>本町西5</t>
  </si>
  <si>
    <t>宮原町</t>
  </si>
  <si>
    <t>丸ヶ崎町A（氷川神社）</t>
  </si>
  <si>
    <t>東町1</t>
  </si>
  <si>
    <t>上小町Ｂ（かみこ幼稚園）</t>
  </si>
  <si>
    <t>本町西</t>
  </si>
  <si>
    <t>植竹町1A</t>
  </si>
  <si>
    <t>丸ヶ崎町B（春岡幼稚園）</t>
  </si>
  <si>
    <t>上小町Ｃ（ひばり幼稚園）</t>
  </si>
  <si>
    <t>桜丘1</t>
  </si>
  <si>
    <t>植竹町1B</t>
  </si>
  <si>
    <t>東町2B</t>
  </si>
  <si>
    <t>上小町Ｄ（東朋建設）</t>
  </si>
  <si>
    <t>桜丘2</t>
  </si>
  <si>
    <t>植竹町1C</t>
  </si>
  <si>
    <t>堀の内1A</t>
  </si>
  <si>
    <t>上小町Ｅ（かみこ公園）</t>
  </si>
  <si>
    <t>桜丘</t>
  </si>
  <si>
    <t>植竹町2</t>
  </si>
  <si>
    <t>堀の内1B</t>
  </si>
  <si>
    <t>上小町Ｆ（青木信金大宮支店）</t>
  </si>
  <si>
    <t>八王子1</t>
  </si>
  <si>
    <t>原市E（原市南保育所）</t>
  </si>
  <si>
    <t>堀の内1（ｸﾞﾗﾝﾄﾞシティ・工房館）</t>
  </si>
  <si>
    <t>上小町Ｇ（上小小学校）</t>
  </si>
  <si>
    <t>八王子2</t>
  </si>
  <si>
    <t>植竹町・盆栽町</t>
  </si>
  <si>
    <t>原市F（上尾市役所原市支所）</t>
  </si>
  <si>
    <t>堀の内2</t>
  </si>
  <si>
    <t>上小町</t>
  </si>
  <si>
    <t>八王子3A</t>
  </si>
  <si>
    <t>原市中3</t>
  </si>
  <si>
    <t>堀の内3</t>
  </si>
  <si>
    <t>三橋1Ａ</t>
  </si>
  <si>
    <t>八王子3B</t>
  </si>
  <si>
    <t>東町・堀の内</t>
  </si>
  <si>
    <t>三橋1Ｂ</t>
  </si>
  <si>
    <t>八王子4</t>
  </si>
  <si>
    <t>原市・原市中・原市北</t>
  </si>
  <si>
    <t>天沼1A</t>
  </si>
  <si>
    <t>三橋2</t>
  </si>
  <si>
    <t>八王子5</t>
  </si>
  <si>
    <t>土呂町2</t>
  </si>
  <si>
    <t>原市団地1・2</t>
  </si>
  <si>
    <t>天沼1B</t>
  </si>
  <si>
    <t>三橋3</t>
  </si>
  <si>
    <t>八王子</t>
  </si>
  <si>
    <t>土呂町</t>
  </si>
  <si>
    <t>原市団地3</t>
  </si>
  <si>
    <t>天沼1C・2A</t>
  </si>
  <si>
    <t>三橋4</t>
  </si>
  <si>
    <t>大成町4Ａ</t>
  </si>
  <si>
    <t>原市団地4・5</t>
  </si>
  <si>
    <t>天沼1D</t>
  </si>
  <si>
    <t>大成町4Ｂ</t>
  </si>
  <si>
    <t>原市団地</t>
  </si>
  <si>
    <t>天沼2B</t>
  </si>
  <si>
    <t>東大成町1A</t>
  </si>
  <si>
    <t>瓦葺A(ASA上尾東部）</t>
  </si>
  <si>
    <t>天沼2C</t>
  </si>
  <si>
    <t>東大成町1B</t>
  </si>
  <si>
    <t>瓦葺B（西原テニスクラブコート）</t>
  </si>
  <si>
    <t>円阿弥</t>
  </si>
  <si>
    <t>東大成町2A</t>
  </si>
  <si>
    <t>瓦葺C（尾山台小学校）</t>
  </si>
  <si>
    <t>北袋1</t>
  </si>
  <si>
    <t>合計</t>
  </si>
  <si>
    <t>東大成町2B</t>
  </si>
  <si>
    <t>瓦葺D（かわらぶき保育所）</t>
  </si>
  <si>
    <t>北袋2</t>
  </si>
  <si>
    <t>大成町・東大成町</t>
  </si>
  <si>
    <t>瓦葺E（ライオンズＭＳ上尾原市）</t>
  </si>
  <si>
    <t>天沼・大原・北袋</t>
  </si>
  <si>
    <t>料金表</t>
  </si>
  <si>
    <t>奈良町B（奈良町団地）</t>
  </si>
  <si>
    <t>尾山台団地</t>
  </si>
  <si>
    <t>別所町A（別所北公園）</t>
  </si>
  <si>
    <t>奈良町・別所町</t>
  </si>
  <si>
    <t>内野本郷</t>
  </si>
  <si>
    <t>春野1</t>
  </si>
  <si>
    <t>春野2</t>
  </si>
  <si>
    <t>春岡1</t>
  </si>
  <si>
    <t>春岡2</t>
  </si>
  <si>
    <t>春岡3</t>
  </si>
  <si>
    <t>堀崎町</t>
  </si>
  <si>
    <t>大和田1A</t>
  </si>
  <si>
    <t>大和田1B</t>
  </si>
  <si>
    <t>南中野A（諏訪の苑）</t>
  </si>
  <si>
    <t>南中野C（正法院）</t>
  </si>
  <si>
    <t>南中野</t>
  </si>
  <si>
    <t>中川C（円蔵院）</t>
  </si>
  <si>
    <t>中川D（中山神社）</t>
  </si>
  <si>
    <t>御蔵</t>
  </si>
  <si>
    <t>小深作A（春里中学校）</t>
  </si>
  <si>
    <t>東新井A（海老沼南公園）</t>
  </si>
  <si>
    <t>東新井B（海老沼小学校）</t>
  </si>
  <si>
    <t>大谷A（大谷小学校）</t>
  </si>
  <si>
    <t>新堤</t>
  </si>
  <si>
    <t>宮本町</t>
  </si>
  <si>
    <t>栄町</t>
  </si>
  <si>
    <t>北本1</t>
  </si>
  <si>
    <t>上町1</t>
  </si>
  <si>
    <t>北本2</t>
  </si>
  <si>
    <t>上町2</t>
  </si>
  <si>
    <t>北本3</t>
  </si>
  <si>
    <t>仲町1</t>
  </si>
  <si>
    <t>上D（つつみ幼稚園）</t>
  </si>
  <si>
    <t>上尾下A</t>
  </si>
  <si>
    <t>本宿1</t>
  </si>
  <si>
    <t>仲町2</t>
  </si>
  <si>
    <t>上尾下B</t>
  </si>
  <si>
    <t>本宿2</t>
  </si>
  <si>
    <t>宮本町・上町・仲町</t>
  </si>
  <si>
    <t>本宿3</t>
  </si>
  <si>
    <t>原新町</t>
  </si>
  <si>
    <t>西門前A</t>
  </si>
  <si>
    <t>本宿4</t>
  </si>
  <si>
    <t>緑丘1</t>
  </si>
  <si>
    <t>西門前B</t>
  </si>
  <si>
    <t>本宿5</t>
  </si>
  <si>
    <t>緑丘2</t>
  </si>
  <si>
    <t>本宿6</t>
  </si>
  <si>
    <t>緑丘3</t>
  </si>
  <si>
    <t>本宿7</t>
  </si>
  <si>
    <t>緑丘4</t>
  </si>
  <si>
    <t>富士見1</t>
  </si>
  <si>
    <t>緑丘5</t>
  </si>
  <si>
    <t>富士見2</t>
  </si>
  <si>
    <t>錦町</t>
  </si>
  <si>
    <t>西宮下1</t>
  </si>
  <si>
    <t>原新町・緑丘・錦町</t>
  </si>
  <si>
    <t>西宮下2</t>
  </si>
  <si>
    <t>中丸2</t>
  </si>
  <si>
    <t>本町1</t>
  </si>
  <si>
    <t>西宮下3</t>
  </si>
  <si>
    <t>本町2</t>
  </si>
  <si>
    <t>西宮下4</t>
  </si>
  <si>
    <t>本町3</t>
  </si>
  <si>
    <t>谷津・富士見・西宮下</t>
  </si>
  <si>
    <t>柏座１A</t>
  </si>
  <si>
    <t>西1</t>
  </si>
  <si>
    <t>二ツ家1</t>
  </si>
  <si>
    <t>西2</t>
  </si>
  <si>
    <t>二ツ家2</t>
  </si>
  <si>
    <t>柏座4</t>
  </si>
  <si>
    <t>北1</t>
  </si>
  <si>
    <t>二ツ家4</t>
  </si>
  <si>
    <t>本町6A</t>
  </si>
  <si>
    <t>北2</t>
  </si>
  <si>
    <t>本町6B</t>
  </si>
  <si>
    <t>本町</t>
  </si>
  <si>
    <t>末広3</t>
  </si>
  <si>
    <t>柏座・春日・弁財</t>
  </si>
  <si>
    <t>北本宿</t>
  </si>
  <si>
    <t>中妻1</t>
  </si>
  <si>
    <t>愛宕3</t>
  </si>
  <si>
    <t>中妻2</t>
  </si>
  <si>
    <t>若宮2A</t>
  </si>
  <si>
    <t>中妻3</t>
  </si>
  <si>
    <t>若宮2B</t>
  </si>
  <si>
    <t>中妻4</t>
  </si>
  <si>
    <t>愛宕・東町</t>
  </si>
  <si>
    <t>中妻5</t>
  </si>
  <si>
    <t>原市A（栁通り北自治会館）</t>
  </si>
  <si>
    <t>井戸木1</t>
  </si>
  <si>
    <t>朝日1</t>
  </si>
  <si>
    <t>原市Ｂ（原市一区公民館）</t>
  </si>
  <si>
    <t>朝日2</t>
  </si>
  <si>
    <t>原市C（大六天神社）</t>
  </si>
  <si>
    <t>朝日3</t>
  </si>
  <si>
    <t>五番町</t>
  </si>
  <si>
    <t>井戸木3</t>
  </si>
  <si>
    <t>大針A</t>
  </si>
  <si>
    <t>原市・五番町</t>
  </si>
  <si>
    <t>井戸木4</t>
  </si>
  <si>
    <t>泉1</t>
  </si>
  <si>
    <t>大針B</t>
  </si>
  <si>
    <t>泉台1</t>
  </si>
  <si>
    <t>泉2A</t>
  </si>
  <si>
    <t>上尾村B</t>
  </si>
  <si>
    <t>泉台2</t>
  </si>
  <si>
    <t>泉2B</t>
  </si>
  <si>
    <t>内宿台1・2・3・4・5</t>
  </si>
  <si>
    <t>泉台3</t>
  </si>
  <si>
    <t>二ツ宮B</t>
  </si>
  <si>
    <t>鴨川2</t>
  </si>
  <si>
    <t>平塚Ａ</t>
  </si>
  <si>
    <t>向山1</t>
  </si>
  <si>
    <t>下日出谷A</t>
  </si>
  <si>
    <t>西小針1</t>
  </si>
  <si>
    <t>平塚Ｂ</t>
  </si>
  <si>
    <t>向山2</t>
  </si>
  <si>
    <t>西小針3</t>
  </si>
  <si>
    <t>向山3</t>
  </si>
  <si>
    <t>下日出谷C</t>
  </si>
  <si>
    <t>大字菅谷</t>
  </si>
  <si>
    <t>寿1（伊奈町）</t>
  </si>
  <si>
    <t>根貝戸団地</t>
  </si>
  <si>
    <t>今泉</t>
  </si>
  <si>
    <t>寿3（マルエツ伊奈店）</t>
  </si>
  <si>
    <t>寿4（伊奈町）</t>
  </si>
  <si>
    <t>坂田B</t>
  </si>
  <si>
    <t>本町1（伊奈町）</t>
  </si>
  <si>
    <t>本町2（伊奈町）</t>
  </si>
  <si>
    <t>本町3（伊奈町）</t>
  </si>
  <si>
    <t>小室</t>
  </si>
  <si>
    <t>白鍬Ａ</t>
  </si>
  <si>
    <t>白鍬B</t>
  </si>
  <si>
    <t>本町西1</t>
  </si>
  <si>
    <t>本町西2</t>
  </si>
  <si>
    <t>上B（白小鳩郵便局）</t>
    <rPh sb="3" eb="4">
      <t>シラ</t>
    </rPh>
    <rPh sb="4" eb="6">
      <t>コバト</t>
    </rPh>
    <rPh sb="6" eb="9">
      <t>ユウビンキョク</t>
    </rPh>
    <phoneticPr fontId="21"/>
  </si>
  <si>
    <t>坂田東2</t>
  </si>
  <si>
    <t>坂田東3</t>
  </si>
  <si>
    <t>二ツ家3</t>
  </si>
  <si>
    <t>※水・木・金曜の3日間で配布となります。(時期によっては変則発行になる場合がございます。詳しくはお問合せください）</t>
  </si>
  <si>
    <t>※お申込は、発行を希望される前週の木曜日17：00までにお願い致します。</t>
  </si>
  <si>
    <t>東大宮・宮原・日進版</t>
    <rPh sb="0" eb="3">
      <t>ヒガシオオミヤ</t>
    </rPh>
    <rPh sb="4" eb="6">
      <t>ミヤハラ</t>
    </rPh>
    <rPh sb="7" eb="9">
      <t>ニッシン</t>
    </rPh>
    <rPh sb="9" eb="10">
      <t>ハン</t>
    </rPh>
    <phoneticPr fontId="3"/>
  </si>
  <si>
    <t>※現在、ショッパー本紙増部中に伴い、発行週によっては当月エリア表に記載している配布数が増えることがあります。</t>
    <phoneticPr fontId="21"/>
  </si>
  <si>
    <t>　　その際は、本紙増部分に限り、チラシが折り込まれないことがありますのでご了承ください。</t>
    <phoneticPr fontId="21"/>
  </si>
  <si>
    <t>宮原町4Ｆ</t>
    <rPh sb="0" eb="3">
      <t>ミヤハラマチ</t>
    </rPh>
    <phoneticPr fontId="21"/>
  </si>
  <si>
    <t>※水・木・金曜の3日間で配布となります。（時期によっては変則発行になる場合がございます。詳しくはお問合せください）</t>
    <rPh sb="1" eb="2">
      <t>ミズ</t>
    </rPh>
    <rPh sb="3" eb="4">
      <t>キ</t>
    </rPh>
    <phoneticPr fontId="3"/>
  </si>
  <si>
    <t>円阿弥6</t>
  </si>
  <si>
    <t>南中丸Ｂ（大宮八幡中学校）</t>
    <rPh sb="5" eb="9">
      <t>オオミヤヤワタ</t>
    </rPh>
    <rPh sb="9" eb="12">
      <t>チュウガッコウ</t>
    </rPh>
    <phoneticPr fontId="21"/>
  </si>
  <si>
    <t>中丸4</t>
  </si>
  <si>
    <t>中丸7</t>
  </si>
  <si>
    <t>丸ヶ崎町C(中原公園）</t>
    <rPh sb="6" eb="8">
      <t>ナカハラ</t>
    </rPh>
    <rPh sb="8" eb="10">
      <t>コウエン</t>
    </rPh>
    <phoneticPr fontId="21"/>
  </si>
  <si>
    <t>本町東1</t>
  </si>
  <si>
    <t>奈良町Ｃ（ふれあい広場）</t>
    <rPh sb="9" eb="11">
      <t>ヒロバ</t>
    </rPh>
    <phoneticPr fontId="21"/>
  </si>
  <si>
    <t>本町西6</t>
    <rPh sb="0" eb="1">
      <t>ホン</t>
    </rPh>
    <rPh sb="1" eb="2">
      <t>チョウ</t>
    </rPh>
    <rPh sb="2" eb="3">
      <t>ニシ</t>
    </rPh>
    <phoneticPr fontId="21"/>
  </si>
  <si>
    <t>上落合1</t>
  </si>
  <si>
    <t>上落合2</t>
  </si>
  <si>
    <t>下落合4</t>
  </si>
  <si>
    <t>上・久保・西門前</t>
    <phoneticPr fontId="21"/>
  </si>
  <si>
    <t>春日1Ｂ・2</t>
    <phoneticPr fontId="21"/>
  </si>
  <si>
    <t>別所町C（別所町自治会館）</t>
    <rPh sb="5" eb="8">
      <t>ベッショチョウ</t>
    </rPh>
    <rPh sb="8" eb="10">
      <t>ジチ</t>
    </rPh>
    <rPh sb="10" eb="12">
      <t>カイカン</t>
    </rPh>
    <phoneticPr fontId="21"/>
  </si>
  <si>
    <t>原市G（原市中学校）</t>
    <rPh sb="0" eb="2">
      <t>ハライチ</t>
    </rPh>
    <rPh sb="4" eb="6">
      <t>ハライチ</t>
    </rPh>
    <rPh sb="6" eb="9">
      <t>チュウガッコウ</t>
    </rPh>
    <phoneticPr fontId="21"/>
  </si>
  <si>
    <t>瓦葺G（瓦葺小学校）</t>
    <rPh sb="4" eb="6">
      <t>カワラブキ</t>
    </rPh>
    <rPh sb="6" eb="9">
      <t>ショウガッコウ</t>
    </rPh>
    <phoneticPr fontId="21"/>
  </si>
  <si>
    <t>柏座2</t>
    <phoneticPr fontId="21"/>
  </si>
  <si>
    <t>折込エリア申込書　（　上尾伊奈・桶川北本版　）</t>
    <phoneticPr fontId="3"/>
  </si>
  <si>
    <t>上尾村・二ツ宮・平塚・菅谷・根貝戸団地</t>
    <phoneticPr fontId="3"/>
  </si>
  <si>
    <t>向山・川・今泉・小泉・中分</t>
    <phoneticPr fontId="3"/>
  </si>
  <si>
    <t>栄町・日の出・上尾下</t>
    <phoneticPr fontId="3"/>
  </si>
  <si>
    <t>西上尾第１団地（1街区）</t>
    <phoneticPr fontId="29"/>
  </si>
  <si>
    <t>小敷谷Ａ</t>
  </si>
  <si>
    <t>小敷谷Ｂ</t>
  </si>
  <si>
    <t>浅間台1</t>
  </si>
  <si>
    <t>浅間台2</t>
  </si>
  <si>
    <t>浅間台3</t>
  </si>
  <si>
    <t>浅間台4</t>
  </si>
  <si>
    <t>浅間台・中妻</t>
    <phoneticPr fontId="3"/>
  </si>
  <si>
    <t>井戸木・泉台</t>
    <rPh sb="0" eb="3">
      <t>イドキ</t>
    </rPh>
    <rPh sb="4" eb="6">
      <t>イズミダイ</t>
    </rPh>
    <phoneticPr fontId="21"/>
  </si>
  <si>
    <t>朝日</t>
    <rPh sb="0" eb="2">
      <t>アサヒ</t>
    </rPh>
    <phoneticPr fontId="21"/>
  </si>
  <si>
    <t>伊奈町（大針・本町・小室・栄）</t>
    <phoneticPr fontId="3"/>
  </si>
  <si>
    <t>上尾伊奈版</t>
    <rPh sb="0" eb="2">
      <t>アゲオ</t>
    </rPh>
    <rPh sb="2" eb="4">
      <t>イナ</t>
    </rPh>
    <rPh sb="4" eb="5">
      <t>ハン</t>
    </rPh>
    <phoneticPr fontId="3"/>
  </si>
  <si>
    <t>エリア</t>
    <phoneticPr fontId="3"/>
  </si>
  <si>
    <t>上Ｅ（ふれあいの森）</t>
    <rPh sb="8" eb="9">
      <t>モリ</t>
    </rPh>
    <phoneticPr fontId="29"/>
  </si>
  <si>
    <t>南1</t>
    <phoneticPr fontId="29"/>
  </si>
  <si>
    <t>南2</t>
    <phoneticPr fontId="29"/>
  </si>
  <si>
    <t>東1・2</t>
    <phoneticPr fontId="29"/>
  </si>
  <si>
    <t>寿1（桶川市）</t>
    <phoneticPr fontId="29"/>
  </si>
  <si>
    <t>神明1・2</t>
    <phoneticPr fontId="29"/>
  </si>
  <si>
    <t>上・南・東・寿・神明</t>
    <phoneticPr fontId="21"/>
  </si>
  <si>
    <t>西・北・末広</t>
    <phoneticPr fontId="3"/>
  </si>
  <si>
    <t>末広2</t>
  </si>
  <si>
    <t>若宮・泉・鴨川</t>
    <phoneticPr fontId="3"/>
  </si>
  <si>
    <t>若宮パークタウンＡ</t>
  </si>
  <si>
    <t>若宮パークタウンＢ</t>
  </si>
  <si>
    <t>鴨川1A</t>
  </si>
  <si>
    <t>鴨川1Ｂ</t>
  </si>
  <si>
    <t>下日出谷・上日出谷</t>
    <rPh sb="0" eb="4">
      <t>シモヒデヤ</t>
    </rPh>
    <rPh sb="5" eb="9">
      <t>カミヒデヤ</t>
    </rPh>
    <phoneticPr fontId="21"/>
  </si>
  <si>
    <t>上日出谷Ａ</t>
  </si>
  <si>
    <t>上日出谷Ｂ</t>
  </si>
  <si>
    <t>坂田Ｃ</t>
  </si>
  <si>
    <t>坂田東1</t>
    <phoneticPr fontId="29"/>
  </si>
  <si>
    <t>加納・坂田・坂田東</t>
    <phoneticPr fontId="21"/>
  </si>
  <si>
    <t>本宿8</t>
  </si>
  <si>
    <t>北本・本宿</t>
    <phoneticPr fontId="3"/>
  </si>
  <si>
    <t>中丸・二ツ家</t>
    <phoneticPr fontId="3"/>
  </si>
  <si>
    <t>下石戸下</t>
  </si>
  <si>
    <t>西高尾・中央・本町</t>
    <phoneticPr fontId="3"/>
  </si>
  <si>
    <t>西高尾.5.8</t>
  </si>
  <si>
    <t>中央3</t>
  </si>
  <si>
    <t>中央4</t>
  </si>
  <si>
    <t>本町1・2（北本市）</t>
  </si>
  <si>
    <t>本町3・4（北本市）</t>
  </si>
  <si>
    <t>本町5・6・7・8（北本市）</t>
  </si>
  <si>
    <t>伊奈町（羽貫・寿・学園・大針）</t>
    <phoneticPr fontId="3"/>
  </si>
  <si>
    <t>伊奈町（内宿台・小針内宿新宿・西小針）</t>
    <phoneticPr fontId="3"/>
  </si>
  <si>
    <t>エリア№</t>
    <phoneticPr fontId="3"/>
  </si>
  <si>
    <t>桶川北本版</t>
    <phoneticPr fontId="3"/>
  </si>
  <si>
    <t>折込エリア申込書　（　大宮・新都心　東大宮・宮原版　）</t>
    <rPh sb="5" eb="8">
      <t>モウシコミショ</t>
    </rPh>
    <rPh sb="14" eb="15">
      <t>シン</t>
    </rPh>
    <rPh sb="15" eb="17">
      <t>トシン</t>
    </rPh>
    <rPh sb="18" eb="21">
      <t>ヒガシオオミヤ</t>
    </rPh>
    <rPh sb="22" eb="24">
      <t>ミヤハラ</t>
    </rPh>
    <phoneticPr fontId="3"/>
  </si>
  <si>
    <t>　※当社担当記入欄</t>
    <phoneticPr fontId="3"/>
  </si>
  <si>
    <t>お客様名</t>
    <phoneticPr fontId="3"/>
  </si>
  <si>
    <t>サイズ</t>
    <phoneticPr fontId="3"/>
  </si>
  <si>
    <t>納品方法</t>
    <phoneticPr fontId="3"/>
  </si>
  <si>
    <t xml:space="preserve">　 </t>
    <phoneticPr fontId="3"/>
  </si>
  <si>
    <t xml:space="preserve">納品済み  </t>
    <phoneticPr fontId="3"/>
  </si>
  <si>
    <t>（No.</t>
    <phoneticPr fontId="3"/>
  </si>
  <si>
    <t>）</t>
    <phoneticPr fontId="3"/>
  </si>
  <si>
    <t>TEL</t>
    <phoneticPr fontId="3"/>
  </si>
  <si>
    <t>-</t>
    <phoneticPr fontId="3"/>
  </si>
  <si>
    <t>エリア</t>
    <phoneticPr fontId="3"/>
  </si>
  <si>
    <t>エリア№</t>
    <phoneticPr fontId="3"/>
  </si>
  <si>
    <t>御蔵・東新井・南中丸</t>
    <phoneticPr fontId="21"/>
  </si>
  <si>
    <t>日進町2F</t>
    <phoneticPr fontId="21"/>
  </si>
  <si>
    <t>東大宮5C</t>
    <phoneticPr fontId="21"/>
  </si>
  <si>
    <t>春野</t>
    <phoneticPr fontId="21"/>
  </si>
  <si>
    <t>円阿弥3</t>
    <phoneticPr fontId="21"/>
  </si>
  <si>
    <t>円阿弥4</t>
    <phoneticPr fontId="21"/>
  </si>
  <si>
    <t>春岡・島町</t>
    <phoneticPr fontId="21"/>
  </si>
  <si>
    <t>円阿弥7</t>
    <phoneticPr fontId="21"/>
  </si>
  <si>
    <t>櫛引町2A</t>
    <phoneticPr fontId="21"/>
  </si>
  <si>
    <t>櫛引町2B</t>
    <phoneticPr fontId="21"/>
  </si>
  <si>
    <t>大和田1C</t>
    <phoneticPr fontId="21"/>
  </si>
  <si>
    <t>上落合3</t>
    <phoneticPr fontId="21"/>
  </si>
  <si>
    <t>盆栽町A</t>
    <phoneticPr fontId="21"/>
  </si>
  <si>
    <t>大和田2A</t>
    <phoneticPr fontId="21"/>
  </si>
  <si>
    <t>盆栽町B</t>
    <phoneticPr fontId="21"/>
  </si>
  <si>
    <t>大和田2B</t>
    <phoneticPr fontId="21"/>
  </si>
  <si>
    <t>土呂町1A</t>
    <phoneticPr fontId="21"/>
  </si>
  <si>
    <t>土呂町1B</t>
    <phoneticPr fontId="21"/>
  </si>
  <si>
    <t>堀崎町・大和田町・蓮沼</t>
    <phoneticPr fontId="21"/>
  </si>
  <si>
    <t>天沼1E</t>
    <phoneticPr fontId="21"/>
  </si>
  <si>
    <t>天沼2D</t>
    <phoneticPr fontId="21"/>
  </si>
  <si>
    <t>下落合</t>
    <phoneticPr fontId="21"/>
  </si>
  <si>
    <t>奈良町A（いなげや）</t>
    <phoneticPr fontId="21"/>
  </si>
  <si>
    <t>本町東2</t>
    <phoneticPr fontId="3"/>
  </si>
  <si>
    <t>別所町B（別所小学校）</t>
    <phoneticPr fontId="21"/>
  </si>
  <si>
    <t>丸ヶ崎町</t>
    <phoneticPr fontId="21"/>
  </si>
  <si>
    <t>本町東</t>
    <phoneticPr fontId="21"/>
  </si>
  <si>
    <t>中川・上山口新田</t>
    <phoneticPr fontId="21"/>
  </si>
  <si>
    <t>吉野町2Ａ</t>
    <phoneticPr fontId="21"/>
  </si>
  <si>
    <t>市区町村</t>
    <phoneticPr fontId="3"/>
  </si>
  <si>
    <t>表示</t>
    <phoneticPr fontId="3"/>
  </si>
  <si>
    <t>本郷町A</t>
    <phoneticPr fontId="21"/>
  </si>
  <si>
    <t>tel.048-642-1190／fax.048-644-3182</t>
    <phoneticPr fontId="3"/>
  </si>
  <si>
    <t>〒352-0011</t>
    <phoneticPr fontId="3"/>
  </si>
  <si>
    <t>本郷町B</t>
    <phoneticPr fontId="21"/>
  </si>
  <si>
    <t>本郷町C</t>
    <phoneticPr fontId="21"/>
  </si>
  <si>
    <t>〒330-0843</t>
    <phoneticPr fontId="3"/>
  </si>
  <si>
    <t>さいたま市大宮区吉敷町1-135
アライ吉敷1丁目ビル６階</t>
    <phoneticPr fontId="3"/>
  </si>
  <si>
    <t>tel.048-464-5016</t>
    <phoneticPr fontId="3"/>
  </si>
  <si>
    <t>※現在、ショッパー本紙増部中に伴い、発行週によっては当月エリア表に記載している配布数が増えることがあります。</t>
    <phoneticPr fontId="21"/>
  </si>
  <si>
    <t>合計</t>
    <phoneticPr fontId="3"/>
  </si>
  <si>
    <t>　　その際は、本紙増部分に限り、チラシが折り込まれないことがありますのでご了承ください。</t>
    <phoneticPr fontId="21"/>
  </si>
  <si>
    <t>※エリア部数と同数の折込をご希望の場合は『●』を、少ない部数をご希望の場合は数字を、チェック欄に入力ください。</t>
    <phoneticPr fontId="21"/>
  </si>
  <si>
    <t>瓦葺Ｆ（ヴォラトス）</t>
    <phoneticPr fontId="21"/>
  </si>
  <si>
    <t>※配布部数はエリア内にある実際の世帯数と一致しない場合がございます。</t>
    <phoneticPr fontId="21"/>
  </si>
  <si>
    <t>瓦葺・尾山台団地</t>
    <phoneticPr fontId="21"/>
  </si>
  <si>
    <t>東町2B</t>
    <phoneticPr fontId="3"/>
  </si>
  <si>
    <t>宮原町1C</t>
    <phoneticPr fontId="3"/>
  </si>
  <si>
    <t>宮原町3,4</t>
    <phoneticPr fontId="3"/>
  </si>
  <si>
    <t>東大成町2C</t>
    <phoneticPr fontId="3"/>
  </si>
  <si>
    <t>本郷町D</t>
    <phoneticPr fontId="21"/>
  </si>
  <si>
    <t>三橋1Ｃ</t>
    <phoneticPr fontId="3"/>
  </si>
  <si>
    <t>東町2A</t>
    <phoneticPr fontId="3"/>
  </si>
  <si>
    <t>上日出谷Ｃ</t>
    <phoneticPr fontId="3"/>
  </si>
  <si>
    <t>北本4</t>
    <phoneticPr fontId="3"/>
  </si>
  <si>
    <t>　</t>
  </si>
  <si>
    <t>三橋・白鍬</t>
    <rPh sb="3" eb="5">
      <t>シラクワ</t>
    </rPh>
    <phoneticPr fontId="3"/>
  </si>
  <si>
    <t>上尾村Ａ</t>
    <phoneticPr fontId="3"/>
  </si>
  <si>
    <t>井戸木2Ｂ</t>
    <phoneticPr fontId="3"/>
  </si>
  <si>
    <t>西門前C</t>
    <phoneticPr fontId="3"/>
  </si>
  <si>
    <t>若宮1A</t>
    <phoneticPr fontId="3"/>
  </si>
  <si>
    <t>櫛引町1Ｅ</t>
    <phoneticPr fontId="3"/>
  </si>
  <si>
    <t>島町Ａ</t>
    <phoneticPr fontId="3"/>
  </si>
  <si>
    <t>島町Ｂ</t>
    <phoneticPr fontId="3"/>
  </si>
  <si>
    <t>島町Ｃ</t>
    <phoneticPr fontId="3"/>
  </si>
  <si>
    <t>弁財1</t>
    <phoneticPr fontId="3"/>
  </si>
  <si>
    <t>弁財2</t>
    <phoneticPr fontId="3"/>
  </si>
  <si>
    <t>若宮1Ｂ(urビュータワーおけがわ)</t>
    <phoneticPr fontId="3"/>
  </si>
  <si>
    <t>中川A（中川自治会）</t>
    <rPh sb="4" eb="6">
      <t>ナカガワ</t>
    </rPh>
    <rPh sb="6" eb="9">
      <t>ジチカイ</t>
    </rPh>
    <phoneticPr fontId="3"/>
  </si>
  <si>
    <t>三橋1Ｄ</t>
    <phoneticPr fontId="3"/>
  </si>
  <si>
    <t>日進町1Ｄ</t>
    <phoneticPr fontId="3"/>
  </si>
  <si>
    <t>櫛引町2C</t>
    <phoneticPr fontId="21"/>
  </si>
  <si>
    <t>櫛引町1Ｄ</t>
    <phoneticPr fontId="3"/>
  </si>
  <si>
    <t>宮原町1Ｄ（URアーベイン大宮）</t>
    <rPh sb="13" eb="15">
      <t>オオミヤ</t>
    </rPh>
    <phoneticPr fontId="3"/>
  </si>
  <si>
    <t>南中野B（リサイクルショップ）</t>
    <phoneticPr fontId="3"/>
  </si>
  <si>
    <t>寿2（桶川市）</t>
    <phoneticPr fontId="29"/>
  </si>
  <si>
    <t>※チラシ納品は、発行を希望される前週の金曜日12：00までに右記納品先までお願い致します。</t>
    <rPh sb="19" eb="20">
      <t>キン</t>
    </rPh>
    <phoneticPr fontId="3"/>
  </si>
  <si>
    <t>円阿弥5A</t>
    <phoneticPr fontId="3"/>
  </si>
  <si>
    <t>小泉A（三井住宅・小泉中央公園）</t>
    <rPh sb="4" eb="6">
      <t>ミツイ</t>
    </rPh>
    <rPh sb="6" eb="8">
      <t>ジュウタク</t>
    </rPh>
    <rPh sb="9" eb="11">
      <t>コイズミ</t>
    </rPh>
    <rPh sb="11" eb="13">
      <t>チュウオウ</t>
    </rPh>
    <rPh sb="13" eb="15">
      <t>コウエン</t>
    </rPh>
    <phoneticPr fontId="3"/>
  </si>
  <si>
    <t>円阿弥5B（キララガーデン）</t>
    <phoneticPr fontId="3"/>
  </si>
  <si>
    <t>小泉B（三井住宅・第2調節池）</t>
    <rPh sb="4" eb="6">
      <t>ミツイ</t>
    </rPh>
    <rPh sb="6" eb="8">
      <t>ジュウタク</t>
    </rPh>
    <rPh sb="9" eb="10">
      <t>ダイ</t>
    </rPh>
    <rPh sb="11" eb="13">
      <t>チョウセツ</t>
    </rPh>
    <rPh sb="13" eb="14">
      <t>イケ</t>
    </rPh>
    <phoneticPr fontId="3"/>
  </si>
  <si>
    <t>下日出谷西1・2</t>
    <rPh sb="0" eb="1">
      <t>シタ</t>
    </rPh>
    <rPh sb="4" eb="5">
      <t>ニシ</t>
    </rPh>
    <phoneticPr fontId="3"/>
  </si>
  <si>
    <t>小深作B（大宮七里ハウス）</t>
    <rPh sb="5" eb="7">
      <t>オオミヤ</t>
    </rPh>
    <rPh sb="7" eb="9">
      <t>ナナサト</t>
    </rPh>
    <phoneticPr fontId="3"/>
  </si>
  <si>
    <t>向山4</t>
    <phoneticPr fontId="3"/>
  </si>
  <si>
    <t>下日出谷B</t>
    <phoneticPr fontId="3"/>
  </si>
  <si>
    <t>上日出谷D</t>
    <phoneticPr fontId="3"/>
  </si>
  <si>
    <t>南中丸Ａ（ゴルフパル大宮）</t>
    <rPh sb="10" eb="12">
      <t>オオミヤ</t>
    </rPh>
    <phoneticPr fontId="21"/>
  </si>
  <si>
    <t>高鼻町2</t>
    <phoneticPr fontId="3"/>
  </si>
  <si>
    <t>南中丸Ｃ（ルミエール保育園）</t>
    <rPh sb="10" eb="13">
      <t>ホイクエン</t>
    </rPh>
    <phoneticPr fontId="21"/>
  </si>
  <si>
    <t>二ツ宮C</t>
    <phoneticPr fontId="3"/>
  </si>
  <si>
    <t>谷津2A</t>
    <phoneticPr fontId="3"/>
  </si>
  <si>
    <t>谷津1</t>
    <phoneticPr fontId="3"/>
  </si>
  <si>
    <t>谷津2B</t>
    <phoneticPr fontId="3"/>
  </si>
  <si>
    <t>チラシお申込・お問合せ先</t>
    <rPh sb="4" eb="6">
      <t>モウシコミ</t>
    </rPh>
    <rPh sb="8" eb="10">
      <t>トイアワ</t>
    </rPh>
    <rPh sb="11" eb="12">
      <t>サキ</t>
    </rPh>
    <phoneticPr fontId="21"/>
  </si>
  <si>
    <t>下落合</t>
    <phoneticPr fontId="3"/>
  </si>
  <si>
    <t>★こちらの申込書は当社ホームページからもご出力頂けます。 http://www.shopper.jp</t>
    <phoneticPr fontId="3"/>
  </si>
  <si>
    <t>上G（さがみ典礼駐車場）</t>
    <rPh sb="6" eb="8">
      <t>テンレイ</t>
    </rPh>
    <rPh sb="8" eb="11">
      <t>チュウシャジョウ</t>
    </rPh>
    <phoneticPr fontId="3"/>
  </si>
  <si>
    <t>平塚Ｃ</t>
    <phoneticPr fontId="3"/>
  </si>
  <si>
    <t>中川B（上山口新田）</t>
    <rPh sb="4" eb="7">
      <t>カミヤマグチ</t>
    </rPh>
    <rPh sb="7" eb="9">
      <t>シンデン</t>
    </rPh>
    <phoneticPr fontId="3"/>
  </si>
  <si>
    <t>中丸5・6</t>
    <phoneticPr fontId="3"/>
  </si>
  <si>
    <t>中央1・2</t>
    <phoneticPr fontId="3"/>
  </si>
  <si>
    <t>南中野Ｄ（スーパーバリュー）</t>
    <phoneticPr fontId="3"/>
  </si>
  <si>
    <t>円阿弥1・2</t>
    <phoneticPr fontId="3"/>
  </si>
  <si>
    <t>宮原町2Ａ</t>
    <phoneticPr fontId="3"/>
  </si>
  <si>
    <t>栄3・小室（伊奈町）</t>
    <rPh sb="3" eb="5">
      <t>コムロ</t>
    </rPh>
    <phoneticPr fontId="3"/>
  </si>
  <si>
    <t>緑1・2</t>
    <phoneticPr fontId="29"/>
  </si>
  <si>
    <t>中丸1</t>
    <phoneticPr fontId="3"/>
  </si>
  <si>
    <t>緑・北本宿・下石戸下・北本団地</t>
    <rPh sb="11" eb="13">
      <t>キタモト</t>
    </rPh>
    <rPh sb="13" eb="15">
      <t>ダンチ</t>
    </rPh>
    <phoneticPr fontId="3"/>
  </si>
  <si>
    <t>柏座3</t>
    <phoneticPr fontId="21"/>
  </si>
  <si>
    <t>末広1</t>
    <phoneticPr fontId="3"/>
  </si>
  <si>
    <t>宮原町2B</t>
    <phoneticPr fontId="3"/>
  </si>
  <si>
    <t>宮原町2C</t>
    <phoneticPr fontId="3"/>
  </si>
  <si>
    <t>宮原町2D</t>
    <phoneticPr fontId="3"/>
  </si>
  <si>
    <t>本郷町E</t>
    <phoneticPr fontId="21"/>
  </si>
  <si>
    <t>東大宮6C</t>
    <phoneticPr fontId="3"/>
  </si>
  <si>
    <t>北本団地(1・2街区)</t>
    <rPh sb="0" eb="2">
      <t>キタモト</t>
    </rPh>
    <rPh sb="2" eb="4">
      <t>ダンチ</t>
    </rPh>
    <rPh sb="8" eb="10">
      <t>ガイク</t>
    </rPh>
    <phoneticPr fontId="3"/>
  </si>
  <si>
    <t>上A（シラコバト団地22～35）</t>
    <rPh sb="8" eb="10">
      <t>ダンチ</t>
    </rPh>
    <phoneticPr fontId="21"/>
  </si>
  <si>
    <t>上C（長浪公園）</t>
    <rPh sb="3" eb="4">
      <t>ナガ</t>
    </rPh>
    <rPh sb="4" eb="5">
      <t>ラン</t>
    </rPh>
    <rPh sb="5" eb="7">
      <t>コウエン</t>
    </rPh>
    <phoneticPr fontId="3"/>
  </si>
  <si>
    <t>寿2・3（伊奈町）</t>
    <rPh sb="5" eb="7">
      <t>イナ</t>
    </rPh>
    <rPh sb="7" eb="8">
      <t>チョウ</t>
    </rPh>
    <phoneticPr fontId="3"/>
  </si>
  <si>
    <t>吉敷町3・4</t>
    <rPh sb="2" eb="3">
      <t>チョウ</t>
    </rPh>
    <phoneticPr fontId="3"/>
  </si>
  <si>
    <t>上Ｈ（シラコバ団地1～21）</t>
    <rPh sb="7" eb="9">
      <t>ダンチ</t>
    </rPh>
    <phoneticPr fontId="3"/>
  </si>
  <si>
    <t>桜木町1Ａ・2</t>
    <phoneticPr fontId="3"/>
  </si>
  <si>
    <t>加納（ローソン桶川加納東）</t>
    <phoneticPr fontId="3"/>
  </si>
  <si>
    <t>坂田A・加納</t>
    <rPh sb="4" eb="6">
      <t>カノウ</t>
    </rPh>
    <phoneticPr fontId="3"/>
  </si>
  <si>
    <t>北本団地(3・4街区)</t>
    <rPh sb="0" eb="2">
      <t>キタモト</t>
    </rPh>
    <rPh sb="2" eb="4">
      <t>ダンチ</t>
    </rPh>
    <rPh sb="8" eb="10">
      <t>ガイク</t>
    </rPh>
    <phoneticPr fontId="3"/>
  </si>
  <si>
    <t>風渡野Ａ・東門前Ａ</t>
    <rPh sb="5" eb="8">
      <t>ヒガシモンゼン</t>
    </rPh>
    <phoneticPr fontId="3"/>
  </si>
  <si>
    <t>東宮下Ａ</t>
    <phoneticPr fontId="3"/>
  </si>
  <si>
    <t>川1・2</t>
    <phoneticPr fontId="3"/>
  </si>
  <si>
    <t>東宮下B</t>
    <phoneticPr fontId="3"/>
  </si>
  <si>
    <t>風渡野・小深作・東門前</t>
    <rPh sb="8" eb="11">
      <t>ヒガシモンゼン</t>
    </rPh>
    <phoneticPr fontId="3"/>
  </si>
  <si>
    <t>大谷・新堤・東宮下</t>
    <phoneticPr fontId="21"/>
  </si>
  <si>
    <t>西上尾団地・小敷谷・壱丁目・平方上野</t>
    <rPh sb="10" eb="13">
      <t>イッチョウメ</t>
    </rPh>
    <rPh sb="14" eb="16">
      <t>ヒラカタ</t>
    </rPh>
    <rPh sb="16" eb="18">
      <t>ウエノ</t>
    </rPh>
    <phoneticPr fontId="3"/>
  </si>
  <si>
    <t>小敷谷Ｃ</t>
    <phoneticPr fontId="3"/>
  </si>
  <si>
    <t>壱丁目Ａ</t>
    <phoneticPr fontId="3"/>
  </si>
  <si>
    <t>壱丁目Ｂ</t>
    <phoneticPr fontId="3"/>
  </si>
  <si>
    <t>平方・上野</t>
    <phoneticPr fontId="3"/>
  </si>
  <si>
    <t>宮原町1A</t>
    <phoneticPr fontId="3"/>
  </si>
  <si>
    <t>本郷町G</t>
    <rPh sb="0" eb="3">
      <t>ホンゴウマチ</t>
    </rPh>
    <phoneticPr fontId="21"/>
  </si>
  <si>
    <t>日の出1</t>
    <phoneticPr fontId="3"/>
  </si>
  <si>
    <t>宮原町1E</t>
    <phoneticPr fontId="3"/>
  </si>
  <si>
    <t>本郷町H</t>
    <rPh sb="0" eb="3">
      <t>ホンゴウマチ</t>
    </rPh>
    <phoneticPr fontId="21"/>
  </si>
  <si>
    <t>宮原町3A</t>
    <rPh sb="0" eb="2">
      <t>ミヤハラ</t>
    </rPh>
    <rPh sb="2" eb="3">
      <t>マチ</t>
    </rPh>
    <phoneticPr fontId="3"/>
  </si>
  <si>
    <t>宮原町3B</t>
    <rPh sb="0" eb="2">
      <t>ミヤハラ</t>
    </rPh>
    <rPh sb="2" eb="3">
      <t>マチ</t>
    </rPh>
    <phoneticPr fontId="3"/>
  </si>
  <si>
    <t>宮原町3C</t>
    <rPh sb="0" eb="2">
      <t>ミヤハラ</t>
    </rPh>
    <rPh sb="2" eb="3">
      <t>マチ</t>
    </rPh>
    <phoneticPr fontId="3"/>
  </si>
  <si>
    <t>宮原町3D</t>
    <rPh sb="0" eb="2">
      <t>ミヤハラ</t>
    </rPh>
    <rPh sb="2" eb="3">
      <t>マチ</t>
    </rPh>
    <phoneticPr fontId="3"/>
  </si>
  <si>
    <t>東大宮1A</t>
    <phoneticPr fontId="3"/>
  </si>
  <si>
    <t>東大宮1B</t>
    <phoneticPr fontId="3"/>
  </si>
  <si>
    <t>東大宮6D</t>
    <phoneticPr fontId="3"/>
  </si>
  <si>
    <t>大原6・7・天沼2E</t>
    <rPh sb="6" eb="8">
      <t>アマヌマ</t>
    </rPh>
    <phoneticPr fontId="3"/>
  </si>
  <si>
    <t>愛宕2A</t>
    <phoneticPr fontId="3"/>
  </si>
  <si>
    <t>愛宕2B</t>
    <phoneticPr fontId="3"/>
  </si>
  <si>
    <t>二ツ宮A</t>
    <phoneticPr fontId="3"/>
  </si>
  <si>
    <t>七里(ｸﾞﾘｰﾝﾊｲﾂ・ｻﾝｺｰﾎﾟ・ｼｬﾙﾏﾝｺｰﾎﾟ)</t>
    <rPh sb="0" eb="2">
      <t>ナナサト</t>
    </rPh>
    <phoneticPr fontId="3"/>
  </si>
  <si>
    <t>東門前B（ローソン東門前店）</t>
    <rPh sb="9" eb="12">
      <t>ヒガシモンゼン</t>
    </rPh>
    <rPh sb="12" eb="13">
      <t>テン</t>
    </rPh>
    <phoneticPr fontId="3"/>
  </si>
  <si>
    <t>蓮沼Ｂ（蓮沼公園）</t>
    <rPh sb="4" eb="6">
      <t>ハスヌマ</t>
    </rPh>
    <rPh sb="6" eb="8">
      <t>コウエン</t>
    </rPh>
    <phoneticPr fontId="3"/>
  </si>
  <si>
    <t>蓮沼Ａ（エクセル大宮東）</t>
    <rPh sb="8" eb="10">
      <t>オオミヤ</t>
    </rPh>
    <rPh sb="10" eb="11">
      <t>ヒガシ</t>
    </rPh>
    <phoneticPr fontId="3"/>
  </si>
  <si>
    <t>西高尾1・3</t>
    <phoneticPr fontId="3"/>
  </si>
  <si>
    <t>風渡野Ｂ（七里駅）</t>
    <rPh sb="5" eb="8">
      <t>ナナサトエキ</t>
    </rPh>
    <phoneticPr fontId="3"/>
  </si>
  <si>
    <t>上F（上郷地区広場・末広2）</t>
    <rPh sb="10" eb="12">
      <t>スエヒロ</t>
    </rPh>
    <phoneticPr fontId="29"/>
  </si>
  <si>
    <t>中分1</t>
    <phoneticPr fontId="3"/>
  </si>
  <si>
    <t>原市H（ジョナサン大宮砂町店）</t>
    <rPh sb="0" eb="2">
      <t>ハライチ</t>
    </rPh>
    <rPh sb="9" eb="11">
      <t>オオミヤ</t>
    </rPh>
    <rPh sb="11" eb="13">
      <t>スナチョウ</t>
    </rPh>
    <rPh sb="13" eb="14">
      <t>テン</t>
    </rPh>
    <phoneticPr fontId="21"/>
  </si>
  <si>
    <t>小深作C（春里どんぐりの家）</t>
    <rPh sb="5" eb="6">
      <t>ハル</t>
    </rPh>
    <rPh sb="6" eb="7">
      <t>サト</t>
    </rPh>
    <rPh sb="12" eb="13">
      <t>イエ</t>
    </rPh>
    <phoneticPr fontId="3"/>
  </si>
  <si>
    <t>本郷町Ｆ（ＵＲ）</t>
    <phoneticPr fontId="21"/>
  </si>
  <si>
    <t>井戸木2Ａ・鴨川2</t>
    <rPh sb="6" eb="8">
      <t>カモガワ</t>
    </rPh>
    <phoneticPr fontId="3"/>
  </si>
  <si>
    <t>下町1・2</t>
    <phoneticPr fontId="3"/>
  </si>
  <si>
    <t>本町4A</t>
    <phoneticPr fontId="3"/>
  </si>
  <si>
    <t>本町4B</t>
    <phoneticPr fontId="3"/>
  </si>
  <si>
    <t>本町5</t>
    <phoneticPr fontId="3"/>
  </si>
  <si>
    <t>西上尾第１団地（2街区A）</t>
    <phoneticPr fontId="3"/>
  </si>
  <si>
    <t>東大宮1C</t>
    <phoneticPr fontId="3"/>
  </si>
  <si>
    <t>西上尾第1団地（2街区B）</t>
    <phoneticPr fontId="3"/>
  </si>
  <si>
    <t>西上尾第1団地（3街区）</t>
    <phoneticPr fontId="3"/>
  </si>
  <si>
    <t>原市D（ミニストップ原市南店）</t>
    <rPh sb="10" eb="12">
      <t>ハライチ</t>
    </rPh>
    <rPh sb="12" eb="13">
      <t>ミナミ</t>
    </rPh>
    <rPh sb="13" eb="14">
      <t>テン</t>
    </rPh>
    <phoneticPr fontId="3"/>
  </si>
  <si>
    <t>内宿台6</t>
    <phoneticPr fontId="3"/>
  </si>
  <si>
    <t>西上尾第2団地(1街区)</t>
    <rPh sb="9" eb="11">
      <t>ガイク</t>
    </rPh>
    <phoneticPr fontId="3"/>
  </si>
  <si>
    <t>小針内宿・新宿</t>
    <rPh sb="5" eb="7">
      <t>シンジュク</t>
    </rPh>
    <phoneticPr fontId="3"/>
  </si>
  <si>
    <t>西上尾第2団地(2街区)</t>
    <rPh sb="9" eb="11">
      <t>ガイク</t>
    </rPh>
    <phoneticPr fontId="3"/>
  </si>
  <si>
    <t>西上尾第2団地(3街区)</t>
    <rPh sb="9" eb="11">
      <t>ガイク</t>
    </rPh>
    <phoneticPr fontId="3"/>
  </si>
  <si>
    <t>大門3（新聞400部）</t>
    <rPh sb="4" eb="6">
      <t>シンブン</t>
    </rPh>
    <rPh sb="9" eb="10">
      <t>ブ</t>
    </rPh>
    <phoneticPr fontId="3"/>
  </si>
  <si>
    <t>東町2A（新聞440部）</t>
    <rPh sb="5" eb="7">
      <t>シンブン</t>
    </rPh>
    <rPh sb="10" eb="11">
      <t>ブ</t>
    </rPh>
    <phoneticPr fontId="21"/>
  </si>
  <si>
    <t>上小町Ａ（ライオンズシティ大宮）（新聞150部）</t>
    <rPh sb="17" eb="19">
      <t>シンブン</t>
    </rPh>
    <rPh sb="22" eb="23">
      <t>ブ</t>
    </rPh>
    <phoneticPr fontId="3"/>
  </si>
  <si>
    <t>東大宮5A（新聞400部）</t>
    <rPh sb="6" eb="8">
      <t>シンブン</t>
    </rPh>
    <rPh sb="11" eb="12">
      <t>ブ</t>
    </rPh>
    <phoneticPr fontId="3"/>
  </si>
  <si>
    <t>春日1Ａ（新聞450部）</t>
    <rPh sb="5" eb="7">
      <t>シンブン</t>
    </rPh>
    <rPh sb="10" eb="11">
      <t>ブ</t>
    </rPh>
    <phoneticPr fontId="21"/>
  </si>
  <si>
    <t>宮町4・5</t>
    <phoneticPr fontId="3"/>
  </si>
  <si>
    <t>宮町1</t>
    <phoneticPr fontId="3"/>
  </si>
  <si>
    <t>愛宕1A</t>
    <phoneticPr fontId="3"/>
  </si>
  <si>
    <t>学園2・3</t>
    <phoneticPr fontId="3"/>
  </si>
  <si>
    <t>愛宕1B</t>
    <phoneticPr fontId="3"/>
  </si>
  <si>
    <t>柏座1B（新聞460部）</t>
    <rPh sb="5" eb="7">
      <t>シンブン</t>
    </rPh>
    <rPh sb="10" eb="11">
      <t>ブ</t>
    </rPh>
    <phoneticPr fontId="3"/>
  </si>
  <si>
    <t>原市Ｉ（原市台団地）</t>
    <rPh sb="4" eb="5">
      <t>ハラ</t>
    </rPh>
    <rPh sb="5" eb="6">
      <t>シ</t>
    </rPh>
    <rPh sb="6" eb="7">
      <t>ダイ</t>
    </rPh>
    <rPh sb="7" eb="9">
      <t>ダンチ</t>
    </rPh>
    <phoneticPr fontId="3"/>
  </si>
  <si>
    <t>吉野町2Ｂ（新聞1125部）</t>
    <rPh sb="0" eb="3">
      <t>ヨシノチョウ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</si>
</sst>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分&quot;"/>
    <numFmt numFmtId="177" formatCode="&quot;更新日　&quot;yyyy/m/d"/>
    <numFmt numFmtId="178" formatCode="m/d"/>
    <numFmt numFmtId="179" formatCode="#,###&quot;部&quot;"/>
    <numFmt numFmtId="180" formatCode="m/d;@"/>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36"/>
      <name val="ＭＳ Ｐゴシック"/>
      <family val="3"/>
      <charset val="128"/>
    </font>
    <font>
      <sz val="28"/>
      <name val="ＭＳ Ｐゴシック"/>
      <family val="3"/>
      <charset val="128"/>
    </font>
    <font>
      <sz val="10"/>
      <name val="ＭＳ Ｐゴシック"/>
      <family val="3"/>
      <charset val="128"/>
    </font>
    <font>
      <sz val="14"/>
      <name val="ＭＳ Ｐゴシック"/>
      <family val="3"/>
      <charset val="128"/>
    </font>
    <font>
      <sz val="22"/>
      <name val="ＭＳ Ｐゴシック"/>
      <family val="3"/>
      <charset val="128"/>
    </font>
    <font>
      <sz val="20"/>
      <name val="ＭＳ Ｐゴシック"/>
      <family val="3"/>
      <charset val="128"/>
    </font>
    <font>
      <sz val="26"/>
      <name val="ＭＳ Ｐゴシック"/>
      <family val="3"/>
      <charset val="128"/>
    </font>
    <font>
      <b/>
      <sz val="14"/>
      <name val="ＭＳ Ｐゴシック"/>
      <family val="3"/>
      <charset val="128"/>
    </font>
    <font>
      <b/>
      <sz val="11"/>
      <name val="ＭＳ Ｐゴシック"/>
      <family val="3"/>
      <charset val="128"/>
    </font>
    <font>
      <b/>
      <sz val="20"/>
      <name val="ＭＳ Ｐゴシック"/>
      <family val="3"/>
      <charset val="128"/>
    </font>
    <font>
      <b/>
      <sz val="16"/>
      <name val="ＭＳ Ｐゴシック"/>
      <family val="3"/>
      <charset val="128"/>
    </font>
    <font>
      <sz val="12"/>
      <name val="ＭＳ Ｐゴシック"/>
      <family val="3"/>
      <charset val="128"/>
    </font>
    <font>
      <sz val="11"/>
      <color indexed="9"/>
      <name val="ＭＳ Ｐゴシック"/>
      <family val="3"/>
      <charset val="128"/>
    </font>
    <font>
      <b/>
      <sz val="16"/>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rgb="FF9C0006"/>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indexed="8"/>
      <name val="ＭＳ Ｐゴシック"/>
      <family val="3"/>
      <charset val="128"/>
    </font>
    <font>
      <b/>
      <sz val="22"/>
      <color theme="0"/>
      <name val="ＭＳ Ｐゴシック"/>
      <family val="3"/>
      <charset val="128"/>
      <scheme val="minor"/>
    </font>
    <font>
      <sz val="14"/>
      <name val="ＭＳ Ｐゴシック"/>
      <family val="3"/>
      <charset val="128"/>
      <scheme val="minor"/>
    </font>
    <font>
      <sz val="14"/>
      <name val="ＭＳ Ｐゴシック"/>
      <family val="2"/>
      <charset val="128"/>
      <scheme val="minor"/>
    </font>
    <font>
      <sz val="6"/>
      <name val="ＭＳ Ｐゴシック"/>
      <family val="2"/>
      <charset val="128"/>
      <scheme val="minor"/>
    </font>
    <font>
      <b/>
      <sz val="12"/>
      <name val="ＭＳ Ｐゴシック"/>
      <family val="3"/>
      <charset val="128"/>
    </font>
    <font>
      <b/>
      <sz val="22"/>
      <color theme="0"/>
      <name val="ＭＳ Ｐゴシック"/>
      <family val="3"/>
      <charset val="128"/>
    </font>
    <font>
      <sz val="11"/>
      <color theme="0"/>
      <name val="ＭＳ Ｐゴシック"/>
      <family val="3"/>
      <charset val="128"/>
    </font>
  </fonts>
  <fills count="18">
    <fill>
      <patternFill patternType="none"/>
    </fill>
    <fill>
      <patternFill patternType="gray125"/>
    </fill>
    <fill>
      <patternFill patternType="solid">
        <fgColor indexed="22"/>
        <bgColor indexed="64"/>
      </patternFill>
    </fill>
    <fill>
      <patternFill patternType="mediumGray">
        <fgColor indexed="22"/>
      </patternFill>
    </fill>
    <fill>
      <patternFill patternType="solid">
        <fgColor rgb="FFC0C0C0"/>
        <bgColor indexed="64"/>
      </patternFill>
    </fill>
    <fill>
      <patternFill patternType="lightGray">
        <fgColor theme="0" tint="-0.34998626667073579"/>
        <bgColor rgb="FFFFFF00"/>
      </patternFill>
    </fill>
    <fill>
      <patternFill patternType="solid">
        <fgColor theme="1" tint="0.14999847407452621"/>
        <bgColor indexed="64"/>
      </patternFill>
    </fill>
    <fill>
      <patternFill patternType="solid">
        <fgColor rgb="FF0000FF"/>
        <bgColor indexed="64"/>
      </patternFill>
    </fill>
    <fill>
      <patternFill patternType="solid">
        <fgColor rgb="FFFF0000"/>
        <bgColor indexed="64"/>
      </patternFill>
    </fill>
    <fill>
      <patternFill patternType="solid">
        <fgColor rgb="FF66FF33"/>
        <bgColor indexed="64"/>
      </patternFill>
    </fill>
    <fill>
      <patternFill patternType="solid">
        <fgColor rgb="FF7030A0"/>
        <bgColor indexed="64"/>
      </patternFill>
    </fill>
    <fill>
      <patternFill patternType="solid">
        <fgColor theme="9" tint="-0.249977111117893"/>
        <bgColor indexed="64"/>
      </patternFill>
    </fill>
    <fill>
      <patternFill patternType="solid">
        <fgColor theme="8"/>
        <bgColor indexed="64"/>
      </patternFill>
    </fill>
    <fill>
      <patternFill patternType="solid">
        <fgColor theme="6" tint="-0.499984740745262"/>
        <bgColor indexed="64"/>
      </patternFill>
    </fill>
    <fill>
      <patternFill patternType="solid">
        <fgColor theme="1" tint="0.499984740745262"/>
        <bgColor indexed="64"/>
      </patternFill>
    </fill>
    <fill>
      <patternFill patternType="solid">
        <fgColor rgb="FFFF99FF"/>
        <bgColor indexed="64"/>
      </patternFill>
    </fill>
    <fill>
      <patternFill patternType="solid">
        <fgColor theme="9" tint="-0.499984740745262"/>
        <bgColor indexed="64"/>
      </patternFill>
    </fill>
    <fill>
      <patternFill patternType="solid">
        <fgColor theme="1" tint="0.14996795556505021"/>
        <bgColor indexed="64"/>
      </patternFill>
    </fill>
  </fills>
  <borders count="110">
    <border>
      <left/>
      <right/>
      <top/>
      <bottom/>
      <diagonal/>
    </border>
    <border>
      <left/>
      <right/>
      <top/>
      <bottom style="thick">
        <color indexed="64"/>
      </bottom>
      <diagonal/>
    </border>
    <border>
      <left/>
      <right/>
      <top style="thin">
        <color indexed="64"/>
      </top>
      <bottom style="hair">
        <color indexed="64"/>
      </bottom>
      <diagonal/>
    </border>
    <border>
      <left style="thick">
        <color indexed="64"/>
      </left>
      <right/>
      <top style="hair">
        <color indexed="64"/>
      </top>
      <bottom/>
      <diagonal/>
    </border>
    <border>
      <left/>
      <right/>
      <top style="hair">
        <color indexed="64"/>
      </top>
      <bottom/>
      <diagonal/>
    </border>
    <border>
      <left style="thick">
        <color indexed="64"/>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top style="thick">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diagonal/>
    </border>
    <border>
      <left/>
      <right style="hair">
        <color indexed="64"/>
      </right>
      <top/>
      <bottom style="thin">
        <color indexed="64"/>
      </bottom>
      <diagonal/>
    </border>
    <border>
      <left/>
      <right/>
      <top style="thin">
        <color indexed="64"/>
      </top>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hair">
        <color indexed="64"/>
      </bottom>
      <diagonal/>
    </border>
    <border>
      <left/>
      <right style="thin">
        <color indexed="64"/>
      </right>
      <top style="thick">
        <color indexed="64"/>
      </top>
      <bottom/>
      <diagonal/>
    </border>
    <border>
      <left style="thick">
        <color indexed="64"/>
      </left>
      <right/>
      <top/>
      <bottom/>
      <diagonal/>
    </border>
    <border>
      <left/>
      <right style="thin">
        <color indexed="64"/>
      </right>
      <top/>
      <bottom/>
      <diagonal/>
    </border>
    <border>
      <left/>
      <right/>
      <top/>
      <bottom style="hair">
        <color indexed="64"/>
      </bottom>
      <diagonal/>
    </border>
    <border>
      <left style="thin">
        <color indexed="64"/>
      </left>
      <right/>
      <top/>
      <bottom/>
      <diagonal/>
    </border>
    <border>
      <left/>
      <right style="thin">
        <color indexed="64"/>
      </right>
      <top style="hair">
        <color indexed="64"/>
      </top>
      <bottom/>
      <diagonal/>
    </border>
    <border>
      <left style="hair">
        <color indexed="64"/>
      </left>
      <right/>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thin">
        <color indexed="64"/>
      </left>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top style="hair">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hair">
        <color indexed="64"/>
      </top>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medium">
        <color indexed="64"/>
      </bottom>
      <diagonal/>
    </border>
    <border>
      <left style="medium">
        <color indexed="64"/>
      </left>
      <right/>
      <top/>
      <bottom style="hair">
        <color indexed="64"/>
      </bottom>
      <diagonal/>
    </border>
    <border>
      <left/>
      <right style="thick">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ck">
        <color indexed="64"/>
      </left>
      <right style="medium">
        <color auto="1"/>
      </right>
      <top style="medium">
        <color indexed="64"/>
      </top>
      <bottom/>
      <diagonal/>
    </border>
    <border>
      <left style="medium">
        <color auto="1"/>
      </left>
      <right style="medium">
        <color auto="1"/>
      </right>
      <top style="medium">
        <color indexed="64"/>
      </top>
      <bottom/>
      <diagonal/>
    </border>
    <border>
      <left style="thick">
        <color indexed="64"/>
      </left>
      <right style="medium">
        <color auto="1"/>
      </right>
      <top/>
      <bottom/>
      <diagonal/>
    </border>
    <border>
      <left style="thick">
        <color indexed="64"/>
      </left>
      <right style="medium">
        <color auto="1"/>
      </right>
      <top/>
      <bottom style="medium">
        <color auto="1"/>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style="thick">
        <color indexed="64"/>
      </left>
      <right/>
      <top style="hair">
        <color indexed="64"/>
      </top>
      <bottom style="medium">
        <color indexed="64"/>
      </bottom>
      <diagonal/>
    </border>
    <border>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hair">
        <color indexed="64"/>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0" fillId="0" borderId="0">
      <alignment vertical="center"/>
    </xf>
    <xf numFmtId="0" fontId="20" fillId="0" borderId="0"/>
    <xf numFmtId="0" fontId="25" fillId="0" borderId="0">
      <alignment vertical="center"/>
    </xf>
    <xf numFmtId="0" fontId="1" fillId="0" borderId="0">
      <alignment vertical="center"/>
    </xf>
  </cellStyleXfs>
  <cellXfs count="433">
    <xf numFmtId="0" fontId="0" fillId="0" borderId="0" xfId="0">
      <alignment vertical="center"/>
    </xf>
    <xf numFmtId="0" fontId="12" fillId="0" borderId="0" xfId="0" applyFont="1">
      <alignment vertical="center"/>
    </xf>
    <xf numFmtId="0" fontId="12" fillId="0" borderId="0" xfId="0" applyFont="1" applyAlignment="1">
      <alignment horizontal="right" vertical="center" wrapText="1"/>
    </xf>
    <xf numFmtId="0" fontId="13" fillId="0" borderId="0" xfId="0" applyFont="1" applyAlignment="1">
      <alignment horizontal="center" vertical="center" shrinkToFit="1"/>
    </xf>
    <xf numFmtId="0" fontId="11" fillId="0" borderId="0" xfId="0" applyFont="1" applyAlignment="1">
      <alignment vertical="center" wrapText="1"/>
    </xf>
    <xf numFmtId="0" fontId="14" fillId="0" borderId="0" xfId="0" applyFont="1" applyAlignment="1">
      <alignment horizontal="center" vertical="center" wrapText="1" shrinkToFit="1"/>
    </xf>
    <xf numFmtId="0" fontId="0" fillId="0" borderId="0" xfId="0" applyProtection="1">
      <alignment vertical="center"/>
      <protection locked="0"/>
    </xf>
    <xf numFmtId="176" fontId="5" fillId="0" borderId="0" xfId="0" applyNumberFormat="1" applyFont="1" applyAlignment="1" applyProtection="1">
      <protection locked="0"/>
    </xf>
    <xf numFmtId="0" fontId="4" fillId="0" borderId="1" xfId="0" applyFont="1" applyBorder="1" applyAlignment="1" applyProtection="1">
      <alignment vertical="center" shrinkToFit="1"/>
      <protection locked="0"/>
    </xf>
    <xf numFmtId="0" fontId="0" fillId="0" borderId="1" xfId="0" applyBorder="1" applyProtection="1">
      <alignment vertical="center"/>
      <protection locked="0"/>
    </xf>
    <xf numFmtId="180" fontId="16" fillId="0" borderId="0" xfId="0" applyNumberFormat="1" applyFont="1" applyAlignment="1" applyProtection="1">
      <alignment vertical="center" shrinkToFit="1"/>
      <protection locked="0"/>
    </xf>
    <xf numFmtId="177" fontId="6" fillId="0" borderId="0" xfId="0" applyNumberFormat="1" applyFont="1" applyAlignment="1" applyProtection="1">
      <alignment vertical="top"/>
      <protection locked="0"/>
    </xf>
    <xf numFmtId="0" fontId="0" fillId="2" borderId="2" xfId="0" applyFill="1" applyBorder="1" applyProtection="1">
      <alignment vertical="center"/>
      <protection locked="0"/>
    </xf>
    <xf numFmtId="0" fontId="0" fillId="3" borderId="3" xfId="0" applyFill="1" applyBorder="1" applyProtection="1">
      <alignment vertical="center"/>
      <protection locked="0"/>
    </xf>
    <xf numFmtId="0" fontId="0" fillId="3" borderId="4" xfId="0" applyFill="1" applyBorder="1" applyProtection="1">
      <alignment vertical="center"/>
      <protection locked="0"/>
    </xf>
    <xf numFmtId="0" fontId="0" fillId="3" borderId="5" xfId="0" applyFill="1" applyBorder="1" applyProtection="1">
      <alignment vertical="center"/>
      <protection locked="0"/>
    </xf>
    <xf numFmtId="0" fontId="0" fillId="3" borderId="6" xfId="0" applyFill="1" applyBorder="1" applyProtection="1">
      <alignment vertical="center"/>
      <protection locked="0"/>
    </xf>
    <xf numFmtId="0" fontId="0" fillId="0" borderId="7" xfId="0" applyBorder="1" applyProtection="1">
      <alignment vertical="center"/>
      <protection locked="0"/>
    </xf>
    <xf numFmtId="0" fontId="0" fillId="3" borderId="12" xfId="0" applyFill="1" applyBorder="1" applyProtection="1">
      <alignment vertical="center"/>
      <protection locked="0"/>
    </xf>
    <xf numFmtId="0" fontId="0" fillId="2" borderId="8" xfId="0" applyFill="1" applyBorder="1" applyProtection="1">
      <alignment vertical="center"/>
      <protection locked="0"/>
    </xf>
    <xf numFmtId="0" fontId="0" fillId="0" borderId="9" xfId="0" applyBorder="1" applyProtection="1">
      <alignment vertical="center"/>
      <protection locked="0"/>
    </xf>
    <xf numFmtId="0" fontId="0" fillId="0" borderId="7" xfId="0" applyBorder="1" applyAlignment="1" applyProtection="1">
      <alignment vertical="center" shrinkToFit="1"/>
      <protection locked="0"/>
    </xf>
    <xf numFmtId="0" fontId="0" fillId="0" borderId="0" xfId="0"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vertical="center" shrinkToFit="1"/>
      <protection locked="0"/>
    </xf>
    <xf numFmtId="0" fontId="23" fillId="0" borderId="0" xfId="4" applyFont="1" applyAlignment="1" applyProtection="1">
      <alignment horizontal="center" vertical="center" shrinkToFit="1"/>
      <protection locked="0"/>
    </xf>
    <xf numFmtId="38" fontId="24" fillId="0" borderId="0" xfId="2" applyFont="1" applyAlignment="1" applyProtection="1">
      <alignment horizontal="center" vertical="center" shrinkToFit="1"/>
      <protection locked="0"/>
    </xf>
    <xf numFmtId="0" fontId="0" fillId="0" borderId="30" xfId="0" applyBorder="1" applyProtection="1">
      <alignment vertical="center"/>
      <protection locked="0"/>
    </xf>
    <xf numFmtId="0" fontId="0" fillId="0" borderId="28" xfId="0" applyBorder="1" applyProtection="1">
      <alignment vertical="center"/>
      <protection locked="0"/>
    </xf>
    <xf numFmtId="0" fontId="0" fillId="0" borderId="10" xfId="0" applyBorder="1" applyProtection="1">
      <alignment vertical="center"/>
      <protection locked="0"/>
    </xf>
    <xf numFmtId="0" fontId="12" fillId="0" borderId="0" xfId="0" applyFont="1" applyProtection="1">
      <alignment vertical="center"/>
      <protection locked="0"/>
    </xf>
    <xf numFmtId="0" fontId="17" fillId="0" borderId="21" xfId="0" applyFont="1" applyBorder="1" applyAlignment="1" applyProtection="1">
      <alignment vertical="center" shrinkToFit="1"/>
      <protection locked="0"/>
    </xf>
    <xf numFmtId="0" fontId="0" fillId="0" borderId="89" xfId="0" applyBorder="1" applyProtection="1">
      <alignment vertical="center"/>
      <protection locked="0"/>
    </xf>
    <xf numFmtId="0" fontId="19" fillId="0" borderId="14" xfId="4" applyFont="1" applyBorder="1" applyAlignment="1" applyProtection="1">
      <alignment vertical="center" shrinkToFit="1"/>
      <protection locked="0"/>
    </xf>
    <xf numFmtId="0" fontId="19" fillId="0" borderId="15" xfId="4" applyFont="1" applyBorder="1" applyAlignment="1" applyProtection="1">
      <alignment vertical="center" shrinkToFit="1"/>
      <protection locked="0"/>
    </xf>
    <xf numFmtId="0" fontId="25" fillId="0" borderId="24" xfId="6" applyBorder="1" applyAlignment="1" applyProtection="1">
      <alignment horizontal="left" vertical="center"/>
      <protection locked="0"/>
    </xf>
    <xf numFmtId="0" fontId="25" fillId="0" borderId="24" xfId="6" applyBorder="1" applyAlignment="1" applyProtection="1">
      <alignment horizontal="center" vertical="center"/>
      <protection locked="0"/>
    </xf>
    <xf numFmtId="0" fontId="25" fillId="0" borderId="0" xfId="6" applyAlignment="1" applyProtection="1">
      <alignment horizontal="left" vertical="center"/>
      <protection locked="0"/>
    </xf>
    <xf numFmtId="0" fontId="11" fillId="0" borderId="0" xfId="0" applyFont="1" applyAlignment="1" applyProtection="1">
      <alignment horizontal="center" vertical="center"/>
      <protection locked="0"/>
    </xf>
    <xf numFmtId="0" fontId="12" fillId="0" borderId="0" xfId="0" applyFont="1" applyAlignment="1" applyProtection="1">
      <alignment horizontal="right" vertical="center" wrapText="1"/>
      <protection locked="0"/>
    </xf>
    <xf numFmtId="0" fontId="32" fillId="0" borderId="0" xfId="0" applyFont="1" applyProtection="1">
      <alignment vertical="center"/>
      <protection locked="0"/>
    </xf>
    <xf numFmtId="0" fontId="12" fillId="0" borderId="0" xfId="0" applyFont="1" applyAlignment="1" applyProtection="1">
      <alignment vertical="center" wrapText="1"/>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horizontal="right" vertical="center" wrapText="1"/>
      <protection locked="0"/>
    </xf>
    <xf numFmtId="38" fontId="22" fillId="0" borderId="60" xfId="2" applyFont="1" applyBorder="1" applyAlignment="1" applyProtection="1">
      <alignment horizontal="center" vertical="center" shrinkToFit="1"/>
      <protection locked="0"/>
    </xf>
    <xf numFmtId="38" fontId="22" fillId="0" borderId="14" xfId="2" applyFont="1" applyBorder="1" applyAlignment="1" applyProtection="1">
      <alignment horizontal="center" vertical="center" shrinkToFit="1"/>
      <protection locked="0"/>
    </xf>
    <xf numFmtId="38" fontId="22" fillId="0" borderId="61" xfId="2" applyFont="1" applyBorder="1" applyAlignment="1" applyProtection="1">
      <alignment horizontal="center" vertical="center" shrinkToFit="1"/>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38" fontId="2" fillId="0" borderId="14" xfId="2" applyBorder="1" applyProtection="1">
      <alignment vertical="center"/>
      <protection locked="0"/>
    </xf>
    <xf numFmtId="0" fontId="0" fillId="0" borderId="5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21" xfId="0" applyBorder="1" applyProtection="1">
      <alignment vertical="center"/>
      <protection locked="0"/>
    </xf>
    <xf numFmtId="0" fontId="0" fillId="0" borderId="58" xfId="0" applyBorder="1" applyProtection="1">
      <alignment vertical="center"/>
      <protection locked="0"/>
    </xf>
    <xf numFmtId="0" fontId="19" fillId="0" borderId="18" xfId="4" applyFont="1" applyBorder="1" applyAlignment="1" applyProtection="1">
      <alignment horizontal="center" vertical="center" shrinkToFit="1"/>
      <protection locked="0"/>
    </xf>
    <xf numFmtId="0" fontId="19" fillId="0" borderId="14" xfId="4" applyFont="1" applyBorder="1" applyAlignment="1" applyProtection="1">
      <alignment horizontal="center" vertical="center" shrinkToFit="1"/>
      <protection locked="0"/>
    </xf>
    <xf numFmtId="0" fontId="19" fillId="0" borderId="15" xfId="4" applyFont="1" applyBorder="1" applyAlignment="1" applyProtection="1">
      <alignment horizontal="center" vertical="center" shrinkToFit="1"/>
      <protection locked="0"/>
    </xf>
    <xf numFmtId="0" fontId="19" fillId="0" borderId="13" xfId="4" applyFont="1" applyBorder="1" applyAlignment="1" applyProtection="1">
      <alignment horizontal="left" vertical="center" shrinkToFit="1"/>
      <protection locked="0"/>
    </xf>
    <xf numFmtId="0" fontId="19" fillId="0" borderId="14" xfId="4" applyFont="1" applyBorder="1" applyAlignment="1" applyProtection="1">
      <alignment horizontal="left" vertical="center" shrinkToFit="1"/>
      <protection locked="0"/>
    </xf>
    <xf numFmtId="0" fontId="19" fillId="0" borderId="15" xfId="4" applyFont="1" applyBorder="1" applyAlignment="1" applyProtection="1">
      <alignment horizontal="left" vertical="center" shrinkToFit="1"/>
      <protection locked="0"/>
    </xf>
    <xf numFmtId="0" fontId="24" fillId="0" borderId="22" xfId="0" applyFont="1" applyBorder="1" applyAlignment="1" applyProtection="1">
      <alignment horizontal="left" vertical="center"/>
      <protection locked="0"/>
    </xf>
    <xf numFmtId="0" fontId="24" fillId="0" borderId="24"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6" fillId="6" borderId="0" xfId="0" applyFont="1" applyFill="1" applyAlignment="1" applyProtection="1">
      <alignment horizontal="center" vertical="center" shrinkToFit="1"/>
      <protection locked="0"/>
    </xf>
    <xf numFmtId="0" fontId="0" fillId="0" borderId="82"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38" fontId="2" fillId="0" borderId="2" xfId="2"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83" xfId="0"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7" borderId="86" xfId="0" applyFill="1" applyBorder="1" applyAlignment="1" applyProtection="1">
      <alignment horizontal="center" vertical="center"/>
      <protection locked="0"/>
    </xf>
    <xf numFmtId="38" fontId="22" fillId="0" borderId="13" xfId="2" applyFont="1" applyBorder="1" applyAlignment="1" applyProtection="1">
      <alignment horizontal="center" vertical="center" shrinkToFit="1"/>
      <protection locked="0"/>
    </xf>
    <xf numFmtId="0" fontId="24" fillId="0" borderId="40"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38" xfId="0" applyFont="1" applyBorder="1" applyAlignment="1" applyProtection="1">
      <alignment horizontal="center" vertical="center" wrapText="1"/>
      <protection locked="0"/>
    </xf>
    <xf numFmtId="0" fontId="15" fillId="0" borderId="20" xfId="0" applyFont="1" applyBorder="1" applyAlignment="1" applyProtection="1">
      <alignment horizontal="center" vertical="top" shrinkToFit="1"/>
      <protection locked="0"/>
    </xf>
    <xf numFmtId="0" fontId="15" fillId="0" borderId="0" xfId="0" applyFont="1" applyAlignment="1" applyProtection="1">
      <alignment horizontal="center" vertical="top" shrinkToFit="1"/>
      <protection locked="0"/>
    </xf>
    <xf numFmtId="0" fontId="0" fillId="0" borderId="2" xfId="0" applyBorder="1" applyProtection="1">
      <alignment vertical="center"/>
      <protection locked="0"/>
    </xf>
    <xf numFmtId="0" fontId="0" fillId="0" borderId="16" xfId="0" applyBorder="1" applyProtection="1">
      <alignment vertical="center"/>
      <protection locked="0"/>
    </xf>
    <xf numFmtId="0" fontId="0" fillId="11" borderId="14" xfId="0" applyFill="1" applyBorder="1" applyAlignment="1" applyProtection="1">
      <alignment horizontal="center" vertical="center"/>
      <protection locked="0"/>
    </xf>
    <xf numFmtId="0" fontId="0" fillId="11" borderId="87" xfId="0" applyFill="1" applyBorder="1" applyAlignment="1" applyProtection="1">
      <alignment horizontal="center" vertical="center"/>
      <protection locked="0"/>
    </xf>
    <xf numFmtId="0" fontId="0" fillId="10" borderId="14" xfId="0" applyFill="1" applyBorder="1" applyAlignment="1" applyProtection="1">
      <alignment horizontal="center" vertical="center"/>
      <protection locked="0"/>
    </xf>
    <xf numFmtId="0" fontId="0" fillId="10" borderId="87" xfId="0" applyFill="1" applyBorder="1" applyAlignment="1" applyProtection="1">
      <alignment horizontal="center" vertical="center"/>
      <protection locked="0"/>
    </xf>
    <xf numFmtId="0" fontId="25" fillId="0" borderId="64" xfId="6" applyBorder="1" applyAlignment="1" applyProtection="1">
      <alignment horizontal="center" vertical="center"/>
      <protection locked="0"/>
    </xf>
    <xf numFmtId="0" fontId="23" fillId="5" borderId="18" xfId="4" applyFont="1" applyFill="1" applyBorder="1" applyAlignment="1" applyProtection="1">
      <alignment horizontal="center" vertical="center" shrinkToFit="1"/>
      <protection locked="0"/>
    </xf>
    <xf numFmtId="0" fontId="23" fillId="5" borderId="14" xfId="4" applyFont="1" applyFill="1" applyBorder="1" applyAlignment="1" applyProtection="1">
      <alignment horizontal="center" vertical="center" shrinkToFit="1"/>
      <protection locked="0"/>
    </xf>
    <xf numFmtId="0" fontId="23" fillId="5" borderId="15" xfId="4" applyFont="1" applyFill="1" applyBorder="1" applyAlignment="1" applyProtection="1">
      <alignment horizontal="center" vertical="center" shrinkToFit="1"/>
      <protection locked="0"/>
    </xf>
    <xf numFmtId="38" fontId="24" fillId="5" borderId="13" xfId="2" applyFont="1" applyFill="1" applyBorder="1" applyAlignment="1" applyProtection="1">
      <alignment horizontal="center" vertical="center" shrinkToFit="1"/>
      <protection locked="0"/>
    </xf>
    <xf numFmtId="38" fontId="24" fillId="5" borderId="14" xfId="2" applyFont="1" applyFill="1" applyBorder="1" applyAlignment="1" applyProtection="1">
      <alignment horizontal="center" vertical="center" shrinkToFit="1"/>
      <protection locked="0"/>
    </xf>
    <xf numFmtId="38" fontId="24" fillId="5" borderId="61" xfId="2" applyFont="1" applyFill="1" applyBorder="1" applyAlignment="1" applyProtection="1">
      <alignment horizontal="center" vertical="center" shrinkToFit="1"/>
      <protection locked="0"/>
    </xf>
    <xf numFmtId="38" fontId="24" fillId="5" borderId="76" xfId="2" applyFont="1" applyFill="1" applyBorder="1" applyAlignment="1" applyProtection="1">
      <alignment horizontal="center" vertical="center" shrinkToFit="1"/>
      <protection locked="0"/>
    </xf>
    <xf numFmtId="38" fontId="24" fillId="5" borderId="77" xfId="2" applyFont="1" applyFill="1" applyBorder="1" applyAlignment="1" applyProtection="1">
      <alignment horizontal="center" vertical="center" shrinkToFit="1"/>
      <protection locked="0"/>
    </xf>
    <xf numFmtId="38" fontId="24" fillId="5" borderId="78" xfId="2" applyFont="1" applyFill="1" applyBorder="1" applyAlignment="1" applyProtection="1">
      <alignment horizontal="center" vertical="center" shrinkToFit="1"/>
      <protection locked="0"/>
    </xf>
    <xf numFmtId="0" fontId="25" fillId="0" borderId="24" xfId="6" applyBorder="1" applyAlignment="1" applyProtection="1">
      <alignment horizontal="center" vertical="center"/>
      <protection locked="0"/>
    </xf>
    <xf numFmtId="0" fontId="23" fillId="5" borderId="71" xfId="4" applyFont="1" applyFill="1" applyBorder="1" applyAlignment="1" applyProtection="1">
      <alignment horizontal="center" vertical="center" shrinkToFit="1"/>
      <protection locked="0"/>
    </xf>
    <xf numFmtId="0" fontId="23" fillId="5" borderId="72" xfId="4" applyFont="1" applyFill="1" applyBorder="1" applyAlignment="1" applyProtection="1">
      <alignment horizontal="center" vertical="center" shrinkToFit="1"/>
      <protection locked="0"/>
    </xf>
    <xf numFmtId="0" fontId="23" fillId="5" borderId="73" xfId="4" applyFont="1" applyFill="1" applyBorder="1" applyAlignment="1" applyProtection="1">
      <alignment horizontal="center" vertical="center" shrinkToFit="1"/>
      <protection locked="0"/>
    </xf>
    <xf numFmtId="38" fontId="24" fillId="5" borderId="74" xfId="2" applyFont="1" applyFill="1" applyBorder="1" applyAlignment="1" applyProtection="1">
      <alignment horizontal="center" vertical="center" shrinkToFit="1"/>
      <protection locked="0"/>
    </xf>
    <xf numFmtId="38" fontId="24" fillId="5" borderId="72" xfId="2" applyFont="1" applyFill="1" applyBorder="1" applyAlignment="1" applyProtection="1">
      <alignment horizontal="center" vertical="center" shrinkToFit="1"/>
      <protection locked="0"/>
    </xf>
    <xf numFmtId="38" fontId="24" fillId="5" borderId="75" xfId="2" applyFont="1" applyFill="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23" fillId="5" borderId="100" xfId="4" applyFont="1" applyFill="1" applyBorder="1" applyAlignment="1" applyProtection="1">
      <alignment horizontal="center" vertical="center" shrinkToFit="1"/>
      <protection locked="0"/>
    </xf>
    <xf numFmtId="0" fontId="19" fillId="0" borderId="60" xfId="4"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19" fillId="0" borderId="13" xfId="4" applyFont="1" applyBorder="1" applyAlignment="1" applyProtection="1">
      <alignment vertical="center" shrinkToFit="1"/>
      <protection locked="0"/>
    </xf>
    <xf numFmtId="0" fontId="19" fillId="0" borderId="14" xfId="4" applyFont="1" applyBorder="1" applyAlignment="1" applyProtection="1">
      <alignment vertical="center" shrinkToFit="1"/>
      <protection locked="0"/>
    </xf>
    <xf numFmtId="0" fontId="19" fillId="0" borderId="15" xfId="4" applyFont="1" applyBorder="1" applyAlignment="1" applyProtection="1">
      <alignment vertical="center" shrinkToFit="1"/>
      <protection locked="0"/>
    </xf>
    <xf numFmtId="0" fontId="9" fillId="0" borderId="7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0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38" fontId="5" fillId="0" borderId="19" xfId="0" applyNumberFormat="1" applyFont="1" applyBorder="1" applyAlignment="1" applyProtection="1">
      <alignment horizontal="center" vertical="center"/>
      <protection locked="0"/>
    </xf>
    <xf numFmtId="38" fontId="5" fillId="0" borderId="10" xfId="0" applyNumberFormat="1" applyFont="1" applyBorder="1" applyAlignment="1" applyProtection="1">
      <alignment horizontal="center" vertical="center"/>
      <protection locked="0"/>
    </xf>
    <xf numFmtId="38" fontId="5" fillId="0" borderId="26" xfId="0" applyNumberFormat="1" applyFont="1" applyBorder="1" applyAlignment="1" applyProtection="1">
      <alignment horizontal="center" vertical="center"/>
      <protection locked="0"/>
    </xf>
    <xf numFmtId="38" fontId="5" fillId="0" borderId="20" xfId="0" applyNumberFormat="1" applyFont="1" applyBorder="1" applyAlignment="1" applyProtection="1">
      <alignment horizontal="center" vertical="center"/>
      <protection locked="0"/>
    </xf>
    <xf numFmtId="38" fontId="5" fillId="0" borderId="0" xfId="0" applyNumberFormat="1" applyFont="1" applyAlignment="1" applyProtection="1">
      <alignment horizontal="center" vertical="center"/>
      <protection locked="0"/>
    </xf>
    <xf numFmtId="38" fontId="5" fillId="0" borderId="27" xfId="0" applyNumberFormat="1" applyFont="1" applyBorder="1" applyAlignment="1" applyProtection="1">
      <alignment horizontal="center" vertical="center"/>
      <protection locked="0"/>
    </xf>
    <xf numFmtId="38" fontId="5" fillId="0" borderId="30" xfId="0" applyNumberFormat="1" applyFont="1" applyBorder="1" applyAlignment="1" applyProtection="1">
      <alignment horizontal="center" vertical="center"/>
      <protection locked="0"/>
    </xf>
    <xf numFmtId="38" fontId="5" fillId="0" borderId="28" xfId="0" applyNumberFormat="1" applyFont="1" applyBorder="1" applyAlignment="1" applyProtection="1">
      <alignment horizontal="center" vertical="center"/>
      <protection locked="0"/>
    </xf>
    <xf numFmtId="38" fontId="5" fillId="0" borderId="29" xfId="0" applyNumberFormat="1" applyFont="1" applyBorder="1" applyAlignment="1" applyProtection="1">
      <alignment horizontal="center" vertical="center"/>
      <protection locked="0"/>
    </xf>
    <xf numFmtId="38" fontId="24" fillId="5" borderId="43" xfId="2" applyFont="1" applyFill="1" applyBorder="1" applyAlignment="1" applyProtection="1">
      <alignment horizontal="center" vertical="center" shrinkToFit="1"/>
      <protection locked="0"/>
    </xf>
    <xf numFmtId="38" fontId="24" fillId="5" borderId="4" xfId="2" applyFont="1" applyFill="1" applyBorder="1" applyAlignment="1" applyProtection="1">
      <alignment horizontal="center" vertical="center" shrinkToFit="1"/>
      <protection locked="0"/>
    </xf>
    <xf numFmtId="38" fontId="24" fillId="5" borderId="59" xfId="2" applyFont="1" applyFill="1" applyBorder="1" applyAlignment="1" applyProtection="1">
      <alignment horizontal="center" vertical="center" shrinkToFit="1"/>
      <protection locked="0"/>
    </xf>
    <xf numFmtId="0" fontId="0" fillId="9" borderId="14" xfId="0" applyFill="1" applyBorder="1" applyAlignment="1" applyProtection="1">
      <alignment horizontal="center" vertical="center"/>
      <protection locked="0"/>
    </xf>
    <xf numFmtId="0" fontId="0" fillId="9" borderId="87" xfId="0" applyFill="1" applyBorder="1" applyAlignment="1" applyProtection="1">
      <alignment horizontal="center" vertical="center"/>
      <protection locked="0"/>
    </xf>
    <xf numFmtId="38" fontId="24" fillId="5" borderId="3" xfId="2" applyFont="1" applyFill="1" applyBorder="1" applyAlignment="1" applyProtection="1">
      <alignment horizontal="center" vertical="center" shrinkToFit="1"/>
      <protection locked="0"/>
    </xf>
    <xf numFmtId="0" fontId="5" fillId="0" borderId="1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0" fillId="15" borderId="13" xfId="0" applyFill="1" applyBorder="1" applyAlignment="1" applyProtection="1">
      <alignment horizontal="center" vertical="center"/>
      <protection locked="0"/>
    </xf>
    <xf numFmtId="0" fontId="0" fillId="15" borderId="14" xfId="0" applyFill="1" applyBorder="1" applyAlignment="1" applyProtection="1">
      <alignment horizontal="center" vertical="center"/>
      <protection locked="0"/>
    </xf>
    <xf numFmtId="0" fontId="0" fillId="15" borderId="87" xfId="0" applyFill="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9" fillId="0" borderId="94" xfId="0" applyFont="1" applyBorder="1" applyAlignment="1" applyProtection="1">
      <alignment horizontal="center" vertical="center"/>
      <protection locked="0"/>
    </xf>
    <xf numFmtId="0" fontId="9" fillId="0" borderId="95" xfId="0" applyFont="1" applyBorder="1" applyAlignment="1" applyProtection="1">
      <alignment horizontal="center" vertical="center"/>
      <protection locked="0"/>
    </xf>
    <xf numFmtId="0" fontId="9" fillId="0" borderId="96" xfId="0" applyFont="1" applyBorder="1" applyAlignment="1" applyProtection="1">
      <alignment horizontal="center" vertical="center"/>
      <protection locked="0"/>
    </xf>
    <xf numFmtId="0" fontId="9" fillId="0" borderId="79"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38" fontId="27" fillId="0" borderId="13" xfId="2" applyFont="1" applyBorder="1" applyAlignment="1" applyProtection="1">
      <alignment horizontal="center" vertical="center" shrinkToFit="1"/>
      <protection locked="0"/>
    </xf>
    <xf numFmtId="38" fontId="27" fillId="0" borderId="14" xfId="2" applyFont="1" applyBorder="1" applyAlignment="1" applyProtection="1">
      <alignment horizontal="center" vertical="center" shrinkToFit="1"/>
      <protection locked="0"/>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2" fillId="0" borderId="72" xfId="2" applyBorder="1" applyProtection="1">
      <alignment vertical="center"/>
      <protection locked="0"/>
    </xf>
    <xf numFmtId="0" fontId="0" fillId="0" borderId="72" xfId="0" applyBorder="1" applyProtection="1">
      <alignment vertical="center"/>
      <protection locked="0"/>
    </xf>
    <xf numFmtId="0" fontId="0" fillId="0" borderId="73" xfId="0" applyBorder="1" applyProtection="1">
      <alignment vertical="center"/>
      <protection locked="0"/>
    </xf>
    <xf numFmtId="0" fontId="0" fillId="12" borderId="74" xfId="0" applyFill="1" applyBorder="1" applyAlignment="1" applyProtection="1">
      <alignment horizontal="center" vertical="center"/>
      <protection locked="0"/>
    </xf>
    <xf numFmtId="0" fontId="0" fillId="12" borderId="72" xfId="0" applyFill="1" applyBorder="1" applyAlignment="1" applyProtection="1">
      <alignment horizontal="center" vertical="center"/>
      <protection locked="0"/>
    </xf>
    <xf numFmtId="0" fontId="0" fillId="12" borderId="88" xfId="0" applyFill="1" applyBorder="1" applyAlignment="1" applyProtection="1">
      <alignment horizontal="center" vertical="center"/>
      <protection locked="0"/>
    </xf>
    <xf numFmtId="0" fontId="0" fillId="0" borderId="81" xfId="0" applyBorder="1" applyAlignment="1" applyProtection="1">
      <alignment horizontal="center" vertical="center"/>
      <protection locked="0"/>
    </xf>
    <xf numFmtId="38" fontId="2" fillId="0" borderId="21" xfId="2" applyBorder="1" applyProtection="1">
      <alignment vertical="center"/>
      <protection locked="0"/>
    </xf>
    <xf numFmtId="0" fontId="23" fillId="5" borderId="70" xfId="4" applyFont="1" applyFill="1" applyBorder="1" applyAlignment="1" applyProtection="1">
      <alignment horizontal="center" vertical="center" shrinkToFit="1"/>
      <protection locked="0"/>
    </xf>
    <xf numFmtId="0" fontId="23" fillId="5" borderId="4" xfId="4" applyFont="1" applyFill="1" applyBorder="1" applyAlignment="1" applyProtection="1">
      <alignment horizontal="center" vertical="center" shrinkToFit="1"/>
      <protection locked="0"/>
    </xf>
    <xf numFmtId="0" fontId="23" fillId="5" borderId="41" xfId="4" applyFont="1" applyFill="1" applyBorder="1" applyAlignment="1" applyProtection="1">
      <alignment horizontal="center" vertical="center" shrinkToFit="1"/>
      <protection locked="0"/>
    </xf>
    <xf numFmtId="0" fontId="0" fillId="8" borderId="14" xfId="0" applyFill="1" applyBorder="1" applyAlignment="1" applyProtection="1">
      <alignment horizontal="center" vertical="center"/>
      <protection locked="0"/>
    </xf>
    <xf numFmtId="0" fontId="0" fillId="8" borderId="87" xfId="0"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38" fontId="24" fillId="5" borderId="60" xfId="2" applyFont="1" applyFill="1" applyBorder="1" applyAlignment="1" applyProtection="1">
      <alignment horizontal="center" vertical="center" shrinkToFit="1"/>
      <protection locked="0"/>
    </xf>
    <xf numFmtId="0" fontId="23" fillId="5" borderId="60" xfId="4" applyFont="1" applyFill="1" applyBorder="1" applyAlignment="1" applyProtection="1">
      <alignment horizontal="center" vertical="center" shrinkToFit="1"/>
      <protection locked="0"/>
    </xf>
    <xf numFmtId="0" fontId="18" fillId="0" borderId="21" xfId="0" applyFont="1" applyBorder="1" applyAlignment="1" applyProtection="1">
      <alignment horizontal="center" vertical="center" shrinkToFit="1"/>
      <protection locked="0"/>
    </xf>
    <xf numFmtId="178" fontId="8" fillId="3" borderId="37" xfId="0" applyNumberFormat="1" applyFont="1" applyFill="1" applyBorder="1" applyAlignment="1" applyProtection="1">
      <alignment horizontal="center" vertical="center" shrinkToFit="1"/>
      <protection locked="0"/>
    </xf>
    <xf numFmtId="178" fontId="8" fillId="3" borderId="0" xfId="0" applyNumberFormat="1" applyFont="1" applyFill="1" applyAlignment="1" applyProtection="1">
      <alignment horizontal="center" vertical="center" shrinkToFit="1"/>
      <protection locked="0"/>
    </xf>
    <xf numFmtId="178" fontId="8" fillId="3" borderId="46" xfId="0" applyNumberFormat="1" applyFont="1" applyFill="1" applyBorder="1" applyAlignment="1" applyProtection="1">
      <alignment horizontal="center" vertical="center" shrinkToFit="1"/>
      <protection locked="0"/>
    </xf>
    <xf numFmtId="178" fontId="8" fillId="3" borderId="53" xfId="0" applyNumberFormat="1" applyFont="1" applyFill="1" applyBorder="1" applyAlignment="1" applyProtection="1">
      <alignment horizontal="center" vertical="center" shrinkToFit="1"/>
      <protection locked="0"/>
    </xf>
    <xf numFmtId="178" fontId="8" fillId="3" borderId="9" xfId="0" applyNumberFormat="1" applyFont="1" applyFill="1" applyBorder="1" applyAlignment="1" applyProtection="1">
      <alignment horizontal="center" vertical="center" shrinkToFit="1"/>
      <protection locked="0"/>
    </xf>
    <xf numFmtId="178" fontId="8" fillId="3" borderId="23" xfId="0" applyNumberFormat="1" applyFont="1" applyFill="1" applyBorder="1" applyAlignment="1" applyProtection="1">
      <alignment horizontal="center" vertical="center" shrinkToFit="1"/>
      <protection locked="0"/>
    </xf>
    <xf numFmtId="0" fontId="8" fillId="3" borderId="42" xfId="0" applyFont="1" applyFill="1" applyBorder="1" applyAlignment="1" applyProtection="1">
      <alignment horizontal="center" vertical="center" shrinkToFit="1"/>
      <protection locked="0"/>
    </xf>
    <xf numFmtId="0" fontId="8" fillId="3" borderId="0" xfId="0" applyFont="1" applyFill="1" applyAlignment="1" applyProtection="1">
      <alignment horizontal="center" vertical="center" shrinkToFit="1"/>
      <protection locked="0"/>
    </xf>
    <xf numFmtId="0" fontId="8" fillId="3" borderId="38" xfId="0" applyFont="1" applyFill="1" applyBorder="1" applyAlignment="1" applyProtection="1">
      <alignment horizontal="center" vertical="center" shrinkToFit="1"/>
      <protection locked="0"/>
    </xf>
    <xf numFmtId="0" fontId="8" fillId="3" borderId="25"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shrinkToFit="1"/>
      <protection locked="0"/>
    </xf>
    <xf numFmtId="0" fontId="8" fillId="3" borderId="31" xfId="0" applyFont="1" applyFill="1" applyBorder="1" applyAlignment="1" applyProtection="1">
      <alignment horizontal="center" vertical="center" shrinkToFit="1"/>
      <protection locked="0"/>
    </xf>
    <xf numFmtId="178" fontId="4" fillId="0" borderId="37" xfId="0" applyNumberFormat="1" applyFont="1" applyBorder="1" applyAlignment="1" applyProtection="1">
      <alignment horizontal="center" vertical="center" shrinkToFit="1"/>
      <protection locked="0"/>
    </xf>
    <xf numFmtId="178" fontId="4" fillId="0" borderId="0" xfId="0" applyNumberFormat="1" applyFont="1" applyAlignment="1" applyProtection="1">
      <alignment horizontal="center" vertical="center" shrinkToFit="1"/>
      <protection locked="0"/>
    </xf>
    <xf numFmtId="178" fontId="4" fillId="0" borderId="50" xfId="0" applyNumberFormat="1" applyFont="1" applyBorder="1" applyAlignment="1" applyProtection="1">
      <alignment horizontal="center" vertical="center" shrinkToFit="1"/>
      <protection locked="0"/>
    </xf>
    <xf numFmtId="178" fontId="4" fillId="0" borderId="48" xfId="0" applyNumberFormat="1" applyFont="1" applyBorder="1" applyAlignment="1" applyProtection="1">
      <alignment horizontal="center" vertical="center" shrinkToFit="1"/>
      <protection locked="0"/>
    </xf>
    <xf numFmtId="178" fontId="4" fillId="0" borderId="1" xfId="0" applyNumberFormat="1" applyFont="1" applyBorder="1" applyAlignment="1" applyProtection="1">
      <alignment horizontal="center" vertical="center" shrinkToFit="1"/>
      <protection locked="0"/>
    </xf>
    <xf numFmtId="178" fontId="4" fillId="0" borderId="51" xfId="0" applyNumberFormat="1" applyFont="1" applyBorder="1" applyAlignment="1" applyProtection="1">
      <alignment horizontal="center" vertical="center" shrinkToFit="1"/>
      <protection locked="0"/>
    </xf>
    <xf numFmtId="0" fontId="8" fillId="0" borderId="37" xfId="0" applyFont="1" applyBorder="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0" fontId="8" fillId="0" borderId="38"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8" fillId="0" borderId="39"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10" fillId="0" borderId="40"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31" xfId="0" applyFont="1" applyBorder="1" applyAlignment="1" applyProtection="1">
      <alignment horizontal="center" vertical="center" shrinkToFit="1"/>
      <protection locked="0"/>
    </xf>
    <xf numFmtId="0" fontId="0" fillId="0" borderId="40" xfId="0" applyBorder="1" applyProtection="1">
      <alignment vertical="center"/>
      <protection locked="0"/>
    </xf>
    <xf numFmtId="0" fontId="0" fillId="0" borderId="0" xfId="0" applyProtection="1">
      <alignment vertical="center"/>
      <protection locked="0"/>
    </xf>
    <xf numFmtId="0" fontId="19" fillId="4" borderId="66" xfId="0" applyFont="1" applyFill="1" applyBorder="1" applyAlignment="1" applyProtection="1">
      <alignment horizontal="center" vertical="center" shrinkToFit="1"/>
      <protection locked="0"/>
    </xf>
    <xf numFmtId="0" fontId="19" fillId="4" borderId="65" xfId="0" applyFont="1" applyFill="1" applyBorder="1" applyAlignment="1" applyProtection="1">
      <alignment horizontal="center" vertical="center" shrinkToFit="1"/>
      <protection locked="0"/>
    </xf>
    <xf numFmtId="49" fontId="9" fillId="3" borderId="24" xfId="0" applyNumberFormat="1" applyFont="1" applyFill="1" applyBorder="1" applyAlignment="1" applyProtection="1">
      <alignment horizontal="center" vertical="center" shrinkToFit="1"/>
      <protection locked="0"/>
    </xf>
    <xf numFmtId="49" fontId="9" fillId="3" borderId="9" xfId="0" applyNumberFormat="1" applyFont="1" applyFill="1" applyBorder="1" applyAlignment="1" applyProtection="1">
      <alignment horizontal="center" vertical="center" shrinkToFit="1"/>
      <protection locked="0"/>
    </xf>
    <xf numFmtId="0" fontId="0" fillId="0" borderId="1" xfId="0" applyBorder="1" applyAlignment="1" applyProtection="1">
      <alignment vertical="center" shrinkToFit="1"/>
      <protection locked="0"/>
    </xf>
    <xf numFmtId="0" fontId="0" fillId="3" borderId="22" xfId="0" applyFill="1" applyBorder="1" applyProtection="1">
      <alignment vertical="center"/>
      <protection locked="0"/>
    </xf>
    <xf numFmtId="0" fontId="0" fillId="3" borderId="24" xfId="0" applyFill="1" applyBorder="1" applyProtection="1">
      <alignment vertical="center"/>
      <protection locked="0"/>
    </xf>
    <xf numFmtId="0" fontId="0" fillId="3" borderId="12" xfId="0" applyFill="1" applyBorder="1" applyProtection="1">
      <alignment vertical="center"/>
      <protection locked="0"/>
    </xf>
    <xf numFmtId="0" fontId="0" fillId="0" borderId="5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38" fontId="17" fillId="0" borderId="56" xfId="0" applyNumberFormat="1" applyFont="1" applyBorder="1" applyAlignment="1" applyProtection="1">
      <alignment horizontal="center" vertical="center" shrinkToFit="1"/>
      <protection locked="0"/>
    </xf>
    <xf numFmtId="38" fontId="17" fillId="0" borderId="21" xfId="0" applyNumberFormat="1" applyFont="1" applyBorder="1" applyAlignment="1" applyProtection="1">
      <alignment horizontal="center" vertical="center" shrinkToFit="1"/>
      <protection locked="0"/>
    </xf>
    <xf numFmtId="0" fontId="0" fillId="0" borderId="0" xfId="0"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22" xfId="0" applyBorder="1" applyProtection="1">
      <alignment vertical="center"/>
      <protection locked="0"/>
    </xf>
    <xf numFmtId="0" fontId="0" fillId="0" borderId="24" xfId="0" applyBorder="1" applyProtection="1">
      <alignment vertical="center"/>
      <protection locked="0"/>
    </xf>
    <xf numFmtId="0" fontId="0" fillId="0" borderId="55" xfId="0" applyBorder="1" applyProtection="1">
      <alignment vertical="center"/>
      <protection locked="0"/>
    </xf>
    <xf numFmtId="0" fontId="0" fillId="0" borderId="37" xfId="0" applyBorder="1" applyAlignment="1" applyProtection="1">
      <alignment horizontal="left" vertical="center"/>
      <protection locked="0"/>
    </xf>
    <xf numFmtId="38" fontId="4" fillId="0" borderId="40" xfId="2" applyFont="1" applyBorder="1" applyAlignment="1" applyProtection="1">
      <alignment horizontal="center" vertical="center" shrinkToFit="1"/>
      <protection locked="0"/>
    </xf>
    <xf numFmtId="38" fontId="4" fillId="0" borderId="0" xfId="2" applyFont="1" applyAlignment="1" applyProtection="1">
      <alignment horizontal="center" vertical="center" shrinkToFit="1"/>
      <protection locked="0"/>
    </xf>
    <xf numFmtId="38" fontId="4" fillId="0" borderId="47" xfId="2" applyFont="1" applyBorder="1" applyAlignment="1" applyProtection="1">
      <alignment horizontal="center" vertical="center" shrinkToFit="1"/>
      <protection locked="0"/>
    </xf>
    <xf numFmtId="38" fontId="4" fillId="0" borderId="1" xfId="2" applyFont="1" applyBorder="1" applyAlignment="1" applyProtection="1">
      <alignment horizontal="center" vertical="center" shrinkToFit="1"/>
      <protection locked="0"/>
    </xf>
    <xf numFmtId="38" fontId="2" fillId="3" borderId="32" xfId="2" applyFill="1" applyBorder="1" applyProtection="1">
      <alignment vertical="center"/>
      <protection locked="0"/>
    </xf>
    <xf numFmtId="38" fontId="2" fillId="3" borderId="11" xfId="2" applyFill="1" applyBorder="1" applyProtection="1">
      <alignment vertical="center"/>
      <protection locked="0"/>
    </xf>
    <xf numFmtId="38" fontId="2" fillId="3" borderId="33" xfId="2" applyFill="1" applyBorder="1" applyProtection="1">
      <alignment vertical="center"/>
      <protection locked="0"/>
    </xf>
    <xf numFmtId="38" fontId="11" fillId="3" borderId="53" xfId="2" applyFont="1" applyFill="1" applyBorder="1" applyAlignment="1" applyProtection="1">
      <alignment horizontal="center" vertical="center"/>
      <protection locked="0"/>
    </xf>
    <xf numFmtId="38" fontId="11" fillId="3" borderId="9" xfId="2" applyFont="1" applyFill="1" applyBorder="1" applyAlignment="1" applyProtection="1">
      <alignment horizontal="center" vertical="center"/>
      <protection locked="0"/>
    </xf>
    <xf numFmtId="38" fontId="11" fillId="3" borderId="54" xfId="2" applyFont="1" applyFill="1" applyBorder="1" applyAlignment="1" applyProtection="1">
      <alignment horizontal="center" vertical="center"/>
      <protection locked="0"/>
    </xf>
    <xf numFmtId="0" fontId="19" fillId="4" borderId="57" xfId="0" applyFont="1" applyFill="1" applyBorder="1" applyAlignment="1" applyProtection="1">
      <alignment horizontal="center" vertical="center" shrinkToFit="1"/>
      <protection locked="0"/>
    </xf>
    <xf numFmtId="49" fontId="7" fillId="0" borderId="7" xfId="0" applyNumberFormat="1" applyFont="1" applyBorder="1" applyAlignment="1" applyProtection="1">
      <alignment horizontal="center" vertical="center" shrinkToFit="1"/>
      <protection locked="0"/>
    </xf>
    <xf numFmtId="0" fontId="0" fillId="3" borderId="24"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176" fontId="5" fillId="0" borderId="40" xfId="0" applyNumberFormat="1" applyFont="1" applyBorder="1" applyAlignment="1">
      <alignment horizontal="center" vertical="center"/>
    </xf>
    <xf numFmtId="176" fontId="5" fillId="0" borderId="0" xfId="0" applyNumberFormat="1" applyFont="1" applyAlignment="1">
      <alignment horizontal="center" vertical="center"/>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6" fillId="0" borderId="21" xfId="3" applyFont="1" applyBorder="1" applyProtection="1">
      <alignment vertical="center"/>
      <protection locked="0"/>
    </xf>
    <xf numFmtId="0" fontId="6" fillId="0" borderId="58" xfId="3" applyFont="1" applyBorder="1" applyProtection="1">
      <alignment vertical="center"/>
      <protection locked="0"/>
    </xf>
    <xf numFmtId="0" fontId="17" fillId="0" borderId="21" xfId="0" applyFont="1" applyBorder="1" applyAlignment="1" applyProtection="1">
      <alignment horizontal="center" vertical="center" shrinkToFit="1"/>
      <protection locked="0"/>
    </xf>
    <xf numFmtId="0" fontId="0" fillId="3" borderId="45"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7" fillId="3" borderId="40" xfId="0" applyFont="1" applyFill="1" applyBorder="1" applyAlignment="1" applyProtection="1">
      <alignment horizontal="center" vertical="top" wrapText="1" shrinkToFit="1"/>
      <protection locked="0"/>
    </xf>
    <xf numFmtId="0" fontId="7" fillId="3" borderId="0" xfId="0" applyFont="1" applyFill="1" applyAlignment="1" applyProtection="1">
      <alignment horizontal="center" vertical="top" wrapText="1" shrinkToFit="1"/>
      <protection locked="0"/>
    </xf>
    <xf numFmtId="0" fontId="7" fillId="3" borderId="38" xfId="0" applyFont="1" applyFill="1" applyBorder="1" applyAlignment="1" applyProtection="1">
      <alignment horizontal="center" vertical="top" wrapText="1" shrinkToFit="1"/>
      <protection locked="0"/>
    </xf>
    <xf numFmtId="0" fontId="7" fillId="3" borderId="8" xfId="0" applyFont="1" applyFill="1" applyBorder="1" applyAlignment="1" applyProtection="1">
      <alignment horizontal="center" vertical="top" wrapText="1" shrinkToFit="1"/>
      <protection locked="0"/>
    </xf>
    <xf numFmtId="0" fontId="7" fillId="3" borderId="9" xfId="0" applyFont="1" applyFill="1" applyBorder="1" applyAlignment="1" applyProtection="1">
      <alignment horizontal="center" vertical="top" wrapText="1" shrinkToFit="1"/>
      <protection locked="0"/>
    </xf>
    <xf numFmtId="0" fontId="7" fillId="3" borderId="31" xfId="0" applyFont="1" applyFill="1" applyBorder="1" applyAlignment="1" applyProtection="1">
      <alignment horizontal="center" vertical="top" wrapText="1" shrinkToFit="1"/>
      <protection locked="0"/>
    </xf>
    <xf numFmtId="177" fontId="6" fillId="0" borderId="40" xfId="0" applyNumberFormat="1" applyFont="1" applyBorder="1" applyAlignment="1">
      <alignment horizontal="right" vertical="top"/>
    </xf>
    <xf numFmtId="177" fontId="6" fillId="0" borderId="0" xfId="0" applyNumberFormat="1" applyFont="1" applyAlignment="1">
      <alignment horizontal="right" vertical="top"/>
    </xf>
    <xf numFmtId="0" fontId="19" fillId="4" borderId="56" xfId="0" applyFont="1" applyFill="1" applyBorder="1" applyAlignment="1" applyProtection="1">
      <alignment horizontal="center" vertical="center" shrinkToFit="1"/>
      <protection locked="0"/>
    </xf>
    <xf numFmtId="0" fontId="19" fillId="4" borderId="21" xfId="0" applyFont="1" applyFill="1" applyBorder="1" applyAlignment="1" applyProtection="1">
      <alignment horizontal="center" vertical="center" shrinkToFit="1"/>
      <protection locked="0"/>
    </xf>
    <xf numFmtId="0" fontId="19" fillId="4" borderId="62" xfId="0" applyFont="1" applyFill="1" applyBorder="1" applyAlignment="1" applyProtection="1">
      <alignment horizontal="center" vertical="center" shrinkToFit="1"/>
      <protection locked="0"/>
    </xf>
    <xf numFmtId="179" fontId="6" fillId="0" borderId="21" xfId="2" applyNumberFormat="1" applyFont="1" applyBorder="1" applyProtection="1">
      <alignment vertical="center"/>
      <protection locked="0"/>
    </xf>
    <xf numFmtId="9" fontId="0" fillId="3" borderId="22" xfId="1" applyFont="1" applyFill="1" applyBorder="1" applyAlignment="1" applyProtection="1">
      <alignment horizontal="center" vertical="center"/>
      <protection locked="0"/>
    </xf>
    <xf numFmtId="9" fontId="0" fillId="3" borderId="24" xfId="1" applyFont="1" applyFill="1" applyBorder="1" applyAlignment="1" applyProtection="1">
      <alignment horizontal="center" vertical="center"/>
      <protection locked="0"/>
    </xf>
    <xf numFmtId="9" fontId="0" fillId="3" borderId="8" xfId="1" applyFont="1" applyFill="1" applyBorder="1" applyAlignment="1" applyProtection="1">
      <alignment horizontal="center" vertical="center"/>
      <protection locked="0"/>
    </xf>
    <xf numFmtId="9" fontId="0" fillId="3" borderId="9" xfId="1" applyFont="1" applyFill="1" applyBorder="1" applyAlignment="1" applyProtection="1">
      <alignment horizontal="center" vertical="center"/>
      <protection locked="0"/>
    </xf>
    <xf numFmtId="0" fontId="19" fillId="4" borderId="67" xfId="0" applyFont="1" applyFill="1" applyBorder="1" applyAlignment="1" applyProtection="1">
      <alignment horizontal="center" vertical="center" shrinkToFit="1"/>
      <protection locked="0"/>
    </xf>
    <xf numFmtId="0" fontId="7" fillId="3" borderId="39" xfId="0" applyFont="1" applyFill="1" applyBorder="1" applyAlignment="1" applyProtection="1">
      <alignment horizontal="center" vertical="center" shrinkToFit="1"/>
      <protection locked="0"/>
    </xf>
    <xf numFmtId="0" fontId="0" fillId="2" borderId="2" xfId="0" applyFill="1" applyBorder="1" applyProtection="1">
      <alignment vertical="center"/>
      <protection locked="0"/>
    </xf>
    <xf numFmtId="0" fontId="0" fillId="2" borderId="16" xfId="0" applyFill="1" applyBorder="1" applyProtection="1">
      <alignment vertical="center"/>
      <protection locked="0"/>
    </xf>
    <xf numFmtId="0" fontId="0" fillId="0" borderId="7" xfId="0" applyBorder="1" applyProtection="1">
      <alignment vertical="center"/>
      <protection locked="0"/>
    </xf>
    <xf numFmtId="0" fontId="0" fillId="0" borderId="17" xfId="0" applyBorder="1" applyProtection="1">
      <alignment vertical="center"/>
      <protection locked="0"/>
    </xf>
    <xf numFmtId="0" fontId="0" fillId="2" borderId="9" xfId="0" applyFill="1" applyBorder="1" applyProtection="1">
      <alignment vertical="center"/>
      <protection locked="0"/>
    </xf>
    <xf numFmtId="0" fontId="8" fillId="0" borderId="48" xfId="0" applyFont="1" applyBorder="1" applyAlignment="1" applyProtection="1">
      <alignment horizontal="left" vertical="center" shrinkToFit="1"/>
      <protection locked="0"/>
    </xf>
    <xf numFmtId="0" fontId="8" fillId="0" borderId="1" xfId="0" applyFont="1" applyBorder="1" applyAlignment="1" applyProtection="1">
      <alignment horizontal="left" vertical="center" shrinkToFit="1"/>
      <protection locked="0"/>
    </xf>
    <xf numFmtId="0" fontId="8" fillId="0" borderId="49" xfId="0" applyFont="1" applyBorder="1" applyAlignment="1" applyProtection="1">
      <alignment horizontal="left" vertical="center" shrinkToFit="1"/>
      <protection locked="0"/>
    </xf>
    <xf numFmtId="0" fontId="0" fillId="0" borderId="7" xfId="0" applyBorder="1" applyAlignment="1" applyProtection="1">
      <alignment horizontal="right" vertical="center"/>
      <protection locked="0"/>
    </xf>
    <xf numFmtId="0" fontId="7" fillId="0" borderId="7" xfId="0" applyFont="1" applyBorder="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0" fillId="0" borderId="1" xfId="0" applyBorder="1" applyAlignment="1" applyProtection="1">
      <alignment horizontal="right"/>
      <protection locked="0"/>
    </xf>
    <xf numFmtId="0" fontId="0" fillId="0" borderId="9" xfId="0" applyBorder="1" applyAlignment="1" applyProtection="1">
      <protection locked="0"/>
    </xf>
    <xf numFmtId="0" fontId="0" fillId="0" borderId="32" xfId="0" applyBorder="1" applyProtection="1">
      <alignment vertical="center"/>
      <protection locked="0"/>
    </xf>
    <xf numFmtId="0" fontId="0" fillId="0" borderId="11" xfId="0" applyBorder="1" applyProtection="1">
      <alignment vertical="center"/>
      <protection locked="0"/>
    </xf>
    <xf numFmtId="0" fontId="0" fillId="0" borderId="33" xfId="0" applyBorder="1" applyProtection="1">
      <alignment vertical="center"/>
      <protection locked="0"/>
    </xf>
    <xf numFmtId="0" fontId="0" fillId="0" borderId="36" xfId="0" applyBorder="1" applyProtection="1">
      <alignment vertical="center"/>
      <protection locked="0"/>
    </xf>
    <xf numFmtId="0" fontId="0" fillId="0" borderId="34" xfId="0" applyBorder="1" applyProtection="1">
      <alignment vertical="center"/>
      <protection locked="0"/>
    </xf>
    <xf numFmtId="0" fontId="0" fillId="3" borderId="35" xfId="0" applyFill="1" applyBorder="1" applyProtection="1">
      <alignment vertical="center"/>
      <protection locked="0"/>
    </xf>
    <xf numFmtId="0" fontId="0" fillId="3" borderId="2" xfId="0" applyFill="1" applyBorder="1" applyProtection="1">
      <alignment vertical="center"/>
      <protection locked="0"/>
    </xf>
    <xf numFmtId="49" fontId="7" fillId="0" borderId="39" xfId="0" applyNumberFormat="1" applyFont="1" applyBorder="1" applyAlignment="1" applyProtection="1">
      <alignment horizontal="center" vertical="center" shrinkToFit="1"/>
      <protection locked="0"/>
    </xf>
    <xf numFmtId="0" fontId="0" fillId="3" borderId="4" xfId="0" applyFill="1" applyBorder="1" applyProtection="1">
      <alignment vertical="center"/>
      <protection locked="0"/>
    </xf>
    <xf numFmtId="0" fontId="0" fillId="3" borderId="41" xfId="0" applyFill="1" applyBorder="1" applyProtection="1">
      <alignment vertical="center"/>
      <protection locked="0"/>
    </xf>
    <xf numFmtId="49" fontId="7" fillId="0" borderId="14" xfId="0" applyNumberFormat="1" applyFont="1" applyBorder="1" applyAlignment="1" applyProtection="1">
      <alignment horizontal="center" vertical="center" shrinkToFit="1"/>
      <protection locked="0"/>
    </xf>
    <xf numFmtId="0" fontId="0" fillId="3" borderId="39" xfId="0" applyFill="1" applyBorder="1" applyProtection="1">
      <alignment vertical="center"/>
      <protection locked="0"/>
    </xf>
    <xf numFmtId="0" fontId="19" fillId="0" borderId="68" xfId="4" applyFont="1" applyBorder="1" applyAlignment="1" applyProtection="1">
      <alignment horizontal="center" vertical="center" shrinkToFit="1"/>
      <protection locked="0"/>
    </xf>
    <xf numFmtId="0" fontId="19" fillId="0" borderId="39" xfId="4" applyFont="1" applyBorder="1" applyAlignment="1" applyProtection="1">
      <alignment horizontal="center" vertical="center" shrinkToFit="1"/>
      <protection locked="0"/>
    </xf>
    <xf numFmtId="0" fontId="19" fillId="0" borderId="6" xfId="4" applyFont="1" applyBorder="1" applyAlignment="1" applyProtection="1">
      <alignment horizontal="center" vertical="center" shrinkToFit="1"/>
      <protection locked="0"/>
    </xf>
    <xf numFmtId="0" fontId="19" fillId="0" borderId="63" xfId="4" applyFont="1" applyBorder="1" applyAlignment="1" applyProtection="1">
      <alignment horizontal="left" vertical="center" shrinkToFit="1"/>
      <protection locked="0"/>
    </xf>
    <xf numFmtId="0" fontId="19" fillId="0" borderId="39" xfId="4" applyFont="1" applyBorder="1" applyAlignment="1" applyProtection="1">
      <alignment horizontal="left" vertical="center" shrinkToFit="1"/>
      <protection locked="0"/>
    </xf>
    <xf numFmtId="0" fontId="19" fillId="0" borderId="6" xfId="4" applyFont="1" applyBorder="1" applyAlignment="1" applyProtection="1">
      <alignment horizontal="left" vertical="center" shrinkToFit="1"/>
      <protection locked="0"/>
    </xf>
    <xf numFmtId="38" fontId="22" fillId="0" borderId="63" xfId="2" applyFont="1" applyBorder="1" applyAlignment="1" applyProtection="1">
      <alignment horizontal="center" vertical="center" shrinkToFit="1"/>
      <protection locked="0"/>
    </xf>
    <xf numFmtId="38" fontId="22" fillId="0" borderId="39" xfId="2" applyFont="1" applyBorder="1" applyAlignment="1" applyProtection="1">
      <alignment horizontal="center" vertical="center" shrinkToFit="1"/>
      <protection locked="0"/>
    </xf>
    <xf numFmtId="38" fontId="22" fillId="0" borderId="69" xfId="2" applyFont="1" applyBorder="1" applyAlignment="1" applyProtection="1">
      <alignment horizontal="center" vertical="center" shrinkToFit="1"/>
      <protection locked="0"/>
    </xf>
    <xf numFmtId="0" fontId="19" fillId="0" borderId="70" xfId="4" applyFont="1" applyBorder="1" applyAlignment="1" applyProtection="1">
      <alignment horizontal="center" vertical="center" shrinkToFit="1"/>
      <protection locked="0"/>
    </xf>
    <xf numFmtId="0" fontId="19" fillId="0" borderId="4" xfId="4" applyFont="1" applyBorder="1" applyAlignment="1" applyProtection="1">
      <alignment horizontal="center" vertical="center" shrinkToFit="1"/>
      <protection locked="0"/>
    </xf>
    <xf numFmtId="0" fontId="19" fillId="0" borderId="41" xfId="4" applyFont="1" applyBorder="1" applyAlignment="1" applyProtection="1">
      <alignment horizontal="center" vertical="center" shrinkToFit="1"/>
      <protection locked="0"/>
    </xf>
    <xf numFmtId="0" fontId="19" fillId="0" borderId="43" xfId="4" applyFont="1" applyBorder="1" applyAlignment="1" applyProtection="1">
      <alignment horizontal="left" vertical="center" shrinkToFit="1"/>
      <protection locked="0"/>
    </xf>
    <xf numFmtId="0" fontId="19" fillId="0" borderId="4" xfId="4" applyFont="1" applyBorder="1" applyAlignment="1" applyProtection="1">
      <alignment horizontal="left" vertical="center" shrinkToFit="1"/>
      <protection locked="0"/>
    </xf>
    <xf numFmtId="0" fontId="19" fillId="0" borderId="41" xfId="4" applyFont="1" applyBorder="1" applyAlignment="1" applyProtection="1">
      <alignment horizontal="left" vertical="center" shrinkToFit="1"/>
      <protection locked="0"/>
    </xf>
    <xf numFmtId="0" fontId="31" fillId="17" borderId="19" xfId="0" applyFont="1" applyFill="1" applyBorder="1" applyAlignment="1">
      <alignment horizontal="center" vertical="center"/>
    </xf>
    <xf numFmtId="0" fontId="31" fillId="17" borderId="10" xfId="0" applyFont="1" applyFill="1" applyBorder="1" applyAlignment="1">
      <alignment horizontal="center" vertical="center"/>
    </xf>
    <xf numFmtId="0" fontId="31" fillId="17" borderId="26" xfId="0" applyFont="1" applyFill="1" applyBorder="1" applyAlignment="1">
      <alignment horizontal="center" vertical="center"/>
    </xf>
    <xf numFmtId="0" fontId="31" fillId="17" borderId="30" xfId="0" applyFont="1" applyFill="1" applyBorder="1" applyAlignment="1">
      <alignment horizontal="center" vertical="center"/>
    </xf>
    <xf numFmtId="0" fontId="31" fillId="17" borderId="28" xfId="0" applyFont="1" applyFill="1" applyBorder="1" applyAlignment="1">
      <alignment horizontal="center" vertical="center"/>
    </xf>
    <xf numFmtId="0" fontId="31" fillId="17" borderId="29" xfId="0" applyFont="1" applyFill="1" applyBorder="1" applyAlignment="1">
      <alignment horizontal="center" vertical="center"/>
    </xf>
    <xf numFmtId="0" fontId="14" fillId="0" borderId="20" xfId="0" applyFont="1" applyBorder="1" applyAlignment="1" applyProtection="1">
      <alignment horizontal="center" vertical="center" wrapText="1" shrinkToFit="1"/>
      <protection locked="0"/>
    </xf>
    <xf numFmtId="0" fontId="14" fillId="0" borderId="0" xfId="0" applyFont="1" applyBorder="1" applyAlignment="1" applyProtection="1">
      <alignment horizontal="center" vertical="center" wrapText="1" shrinkToFit="1"/>
      <protection locked="0"/>
    </xf>
    <xf numFmtId="0" fontId="14" fillId="0" borderId="27" xfId="0" applyFont="1" applyBorder="1" applyAlignment="1" applyProtection="1">
      <alignment horizontal="center" vertical="center" wrapText="1" shrinkToFit="1"/>
      <protection locked="0"/>
    </xf>
    <xf numFmtId="0" fontId="11" fillId="0" borderId="0" xfId="0" applyFont="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5" fillId="0" borderId="90"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91" xfId="0" applyFont="1" applyBorder="1" applyAlignment="1" applyProtection="1">
      <alignment horizontal="center" vertical="center"/>
      <protection locked="0"/>
    </xf>
    <xf numFmtId="0" fontId="0" fillId="0" borderId="13" xfId="0" applyBorder="1" applyProtection="1">
      <alignment vertical="center"/>
      <protection locked="0"/>
    </xf>
    <xf numFmtId="0" fontId="0" fillId="0" borderId="92" xfId="0" applyBorder="1" applyProtection="1">
      <alignment vertical="center"/>
      <protection locked="0"/>
    </xf>
    <xf numFmtId="0" fontId="0" fillId="0" borderId="10" xfId="0" applyBorder="1" applyProtection="1">
      <alignment vertical="center"/>
      <protection locked="0"/>
    </xf>
    <xf numFmtId="0" fontId="0" fillId="0" borderId="91" xfId="0" applyBorder="1" applyProtection="1">
      <alignment vertical="center"/>
      <protection locked="0"/>
    </xf>
    <xf numFmtId="0" fontId="7" fillId="0" borderId="9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61" xfId="0" applyFont="1" applyBorder="1" applyAlignment="1" applyProtection="1">
      <alignment horizontal="center" vertical="center"/>
      <protection locked="0"/>
    </xf>
    <xf numFmtId="0" fontId="15" fillId="0" borderId="37"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38" xfId="0" applyFont="1" applyBorder="1" applyAlignment="1" applyProtection="1">
      <alignment horizontal="center" vertical="center" shrinkToFit="1"/>
      <protection locked="0"/>
    </xf>
    <xf numFmtId="0" fontId="0" fillId="0" borderId="63" xfId="0" applyBorder="1" applyProtection="1">
      <alignment vertical="center"/>
      <protection locked="0"/>
    </xf>
    <xf numFmtId="0" fontId="0" fillId="0" borderId="39" xfId="0" applyBorder="1" applyProtection="1">
      <alignment vertical="center"/>
      <protection locked="0"/>
    </xf>
    <xf numFmtId="0" fontId="0" fillId="0" borderId="6" xfId="0" applyBorder="1" applyProtection="1">
      <alignment vertical="center"/>
      <protection locked="0"/>
    </xf>
    <xf numFmtId="0" fontId="28" fillId="0" borderId="40"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15" fillId="0" borderId="6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60"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0" fillId="0" borderId="38" xfId="0" applyBorder="1" applyProtection="1">
      <alignment vertical="center"/>
      <protection locked="0"/>
    </xf>
    <xf numFmtId="0" fontId="27" fillId="0" borderId="13"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61" xfId="0" applyFont="1" applyBorder="1" applyAlignment="1" applyProtection="1">
      <alignment horizontal="center" vertical="center"/>
      <protection locked="0"/>
    </xf>
    <xf numFmtId="38" fontId="24" fillId="5" borderId="63" xfId="2" applyFont="1" applyFill="1" applyBorder="1" applyAlignment="1" applyProtection="1">
      <alignment horizontal="center" vertical="center" shrinkToFit="1"/>
      <protection locked="0"/>
    </xf>
    <xf numFmtId="38" fontId="24" fillId="5" borderId="39" xfId="2" applyFont="1" applyFill="1" applyBorder="1" applyAlignment="1" applyProtection="1">
      <alignment horizontal="center" vertical="center" shrinkToFit="1"/>
      <protection locked="0"/>
    </xf>
    <xf numFmtId="38" fontId="24" fillId="5" borderId="69" xfId="2" applyFont="1" applyFill="1" applyBorder="1" applyAlignment="1" applyProtection="1">
      <alignment horizontal="center" vertical="center" shrinkToFit="1"/>
      <protection locked="0"/>
    </xf>
    <xf numFmtId="0" fontId="23" fillId="5" borderId="3" xfId="4" applyFont="1" applyFill="1" applyBorder="1" applyAlignment="1" applyProtection="1">
      <alignment horizontal="center" vertical="center" shrinkToFit="1"/>
      <protection locked="0"/>
    </xf>
    <xf numFmtId="0" fontId="5" fillId="0" borderId="93"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105" xfId="0" applyFont="1" applyBorder="1" applyAlignment="1" applyProtection="1">
      <alignment horizontal="center" vertical="center"/>
      <protection locked="0"/>
    </xf>
    <xf numFmtId="0" fontId="26" fillId="6" borderId="9" xfId="0" applyFont="1" applyFill="1" applyBorder="1" applyAlignment="1" applyProtection="1">
      <alignment horizontal="center" vertical="center" shrinkToFit="1"/>
      <protection locked="0"/>
    </xf>
    <xf numFmtId="0" fontId="23" fillId="5" borderId="68" xfId="4" applyFont="1" applyFill="1" applyBorder="1" applyAlignment="1" applyProtection="1">
      <alignment horizontal="center" vertical="center" shrinkToFit="1"/>
      <protection locked="0"/>
    </xf>
    <xf numFmtId="0" fontId="23" fillId="5" borderId="39" xfId="4" applyFont="1" applyFill="1" applyBorder="1" applyAlignment="1" applyProtection="1">
      <alignment horizontal="center" vertical="center" shrinkToFit="1"/>
      <protection locked="0"/>
    </xf>
    <xf numFmtId="0" fontId="23" fillId="5" borderId="6" xfId="4" applyFont="1" applyFill="1" applyBorder="1" applyAlignment="1" applyProtection="1">
      <alignment horizontal="center" vertical="center" shrinkToFit="1"/>
      <protection locked="0"/>
    </xf>
    <xf numFmtId="38" fontId="22" fillId="0" borderId="5" xfId="2" applyFont="1" applyBorder="1" applyAlignment="1" applyProtection="1">
      <alignment horizontal="center" vertical="center" shrinkToFit="1"/>
      <protection locked="0"/>
    </xf>
    <xf numFmtId="0" fontId="0" fillId="13" borderId="13" xfId="0" applyFill="1" applyBorder="1" applyAlignment="1" applyProtection="1">
      <alignment horizontal="center" vertical="center"/>
      <protection locked="0"/>
    </xf>
    <xf numFmtId="0" fontId="0" fillId="13" borderId="14" xfId="0" applyFill="1" applyBorder="1" applyAlignment="1" applyProtection="1">
      <alignment horizontal="center" vertical="center"/>
      <protection locked="0"/>
    </xf>
    <xf numFmtId="0" fontId="0" fillId="13" borderId="87" xfId="0" applyFill="1" applyBorder="1" applyAlignment="1" applyProtection="1">
      <alignment horizontal="center" vertical="center"/>
      <protection locked="0"/>
    </xf>
    <xf numFmtId="0" fontId="23" fillId="5" borderId="30" xfId="4" applyFont="1" applyFill="1" applyBorder="1" applyAlignment="1" applyProtection="1">
      <alignment horizontal="center" vertical="center" shrinkToFit="1"/>
      <protection locked="0"/>
    </xf>
    <xf numFmtId="0" fontId="23" fillId="5" borderId="28" xfId="4" applyFont="1" applyFill="1" applyBorder="1" applyAlignment="1" applyProtection="1">
      <alignment horizontal="center" vertical="center" shrinkToFit="1"/>
      <protection locked="0"/>
    </xf>
    <xf numFmtId="0" fontId="23" fillId="5" borderId="103" xfId="4" applyFont="1" applyFill="1" applyBorder="1" applyAlignment="1" applyProtection="1">
      <alignment horizontal="center" vertical="center" shrinkToFit="1"/>
      <protection locked="0"/>
    </xf>
    <xf numFmtId="38" fontId="24" fillId="5" borderId="104" xfId="2" applyFont="1" applyFill="1" applyBorder="1" applyAlignment="1" applyProtection="1">
      <alignment horizontal="center" vertical="center" shrinkToFit="1"/>
      <protection locked="0"/>
    </xf>
    <xf numFmtId="38" fontId="24" fillId="5" borderId="28" xfId="2" applyFont="1" applyFill="1" applyBorder="1" applyAlignment="1" applyProtection="1">
      <alignment horizontal="center" vertical="center" shrinkToFit="1"/>
      <protection locked="0"/>
    </xf>
    <xf numFmtId="38" fontId="24" fillId="5" borderId="105" xfId="2" applyFont="1" applyFill="1" applyBorder="1" applyAlignment="1" applyProtection="1">
      <alignment horizontal="center" vertical="center" shrinkToFit="1"/>
      <protection locked="0"/>
    </xf>
    <xf numFmtId="0" fontId="0" fillId="0" borderId="10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0" fillId="12" borderId="98" xfId="0"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0" fontId="0" fillId="12" borderId="86" xfId="0" applyFill="1" applyBorder="1" applyAlignment="1" applyProtection="1">
      <alignment horizontal="center" vertical="center"/>
      <protection locked="0"/>
    </xf>
    <xf numFmtId="38" fontId="2" fillId="0" borderId="67" xfId="2" applyBorder="1" applyAlignment="1" applyProtection="1">
      <alignment horizontal="center" vertical="center"/>
      <protection locked="0"/>
    </xf>
    <xf numFmtId="38" fontId="2" fillId="0" borderId="21" xfId="2" applyBorder="1" applyAlignment="1" applyProtection="1">
      <alignment horizontal="center" vertical="center"/>
      <protection locked="0"/>
    </xf>
    <xf numFmtId="38" fontId="2" fillId="0" borderId="74" xfId="2" applyBorder="1" applyAlignment="1" applyProtection="1">
      <alignment horizontal="center" vertical="center"/>
      <protection locked="0"/>
    </xf>
    <xf numFmtId="38" fontId="2" fillId="0" borderId="72" xfId="2" applyBorder="1" applyAlignment="1" applyProtection="1">
      <alignment horizontal="center" vertical="center"/>
      <protection locked="0"/>
    </xf>
    <xf numFmtId="0" fontId="0" fillId="0" borderId="99" xfId="0" applyBorder="1" applyAlignment="1" applyProtection="1">
      <alignment horizontal="center" vertical="center"/>
      <protection locked="0"/>
    </xf>
    <xf numFmtId="38" fontId="2" fillId="0" borderId="98" xfId="2" applyBorder="1" applyAlignment="1" applyProtection="1">
      <alignment horizontal="center" vertical="center"/>
      <protection locked="0"/>
    </xf>
    <xf numFmtId="38" fontId="2" fillId="0" borderId="2" xfId="2" applyBorder="1" applyAlignment="1" applyProtection="1">
      <alignment horizontal="center" vertical="center"/>
      <protection locked="0"/>
    </xf>
    <xf numFmtId="0" fontId="0" fillId="16" borderId="13" xfId="0" applyFill="1" applyBorder="1" applyAlignment="1" applyProtection="1">
      <alignment horizontal="center" vertical="center"/>
      <protection locked="0"/>
    </xf>
    <xf numFmtId="0" fontId="0" fillId="16" borderId="14" xfId="0" applyFill="1" applyBorder="1" applyAlignment="1" applyProtection="1">
      <alignment horizontal="center" vertical="center"/>
      <protection locked="0"/>
    </xf>
    <xf numFmtId="0" fontId="0" fillId="16" borderId="87" xfId="0" applyFill="1" applyBorder="1" applyAlignment="1" applyProtection="1">
      <alignment horizontal="center" vertical="center"/>
      <protection locked="0"/>
    </xf>
    <xf numFmtId="0" fontId="23" fillId="5" borderId="76" xfId="4" applyFont="1" applyFill="1" applyBorder="1" applyAlignment="1" applyProtection="1">
      <alignment horizontal="center" vertical="center" shrinkToFit="1"/>
      <protection locked="0"/>
    </xf>
    <xf numFmtId="0" fontId="23" fillId="5" borderId="77" xfId="4" applyFont="1" applyFill="1" applyBorder="1" applyAlignment="1" applyProtection="1">
      <alignment horizontal="center" vertical="center" shrinkToFit="1"/>
      <protection locked="0"/>
    </xf>
    <xf numFmtId="0" fontId="23" fillId="5" borderId="101" xfId="4" applyFont="1" applyFill="1" applyBorder="1" applyAlignment="1" applyProtection="1">
      <alignment horizontal="center" vertical="center" shrinkToFit="1"/>
      <protection locked="0"/>
    </xf>
    <xf numFmtId="38" fontId="24" fillId="5" borderId="102" xfId="2" applyFont="1" applyFill="1" applyBorder="1" applyAlignment="1" applyProtection="1">
      <alignment horizontal="center" vertical="center" shrinkToFit="1"/>
      <protection locked="0"/>
    </xf>
    <xf numFmtId="38" fontId="2" fillId="0" borderId="13" xfId="2" applyBorder="1" applyAlignment="1" applyProtection="1">
      <alignment horizontal="center" vertical="center"/>
      <protection locked="0"/>
    </xf>
    <xf numFmtId="38" fontId="2" fillId="0" borderId="14" xfId="2" applyBorder="1" applyAlignment="1" applyProtection="1">
      <alignment horizontal="center" vertical="center"/>
      <protection locked="0"/>
    </xf>
    <xf numFmtId="0" fontId="25" fillId="0" borderId="106" xfId="6" applyBorder="1" applyAlignment="1" applyProtection="1">
      <alignment horizontal="center" vertical="center"/>
      <protection locked="0"/>
    </xf>
    <xf numFmtId="0" fontId="25" fillId="0" borderId="107" xfId="6" applyBorder="1" applyAlignment="1" applyProtection="1">
      <alignment horizontal="center" vertical="center"/>
      <protection locked="0"/>
    </xf>
    <xf numFmtId="0" fontId="25" fillId="0" borderId="108" xfId="6" applyBorder="1" applyAlignment="1" applyProtection="1">
      <alignment horizontal="center" vertical="center"/>
      <protection locked="0"/>
    </xf>
    <xf numFmtId="0" fontId="0" fillId="14" borderId="74" xfId="0" applyFill="1" applyBorder="1" applyAlignment="1" applyProtection="1">
      <alignment horizontal="center" vertical="center"/>
      <protection locked="0"/>
    </xf>
    <xf numFmtId="0" fontId="0" fillId="14" borderId="72" xfId="0" applyFill="1" applyBorder="1" applyAlignment="1" applyProtection="1">
      <alignment horizontal="center" vertical="center"/>
      <protection locked="0"/>
    </xf>
    <xf numFmtId="0" fontId="0" fillId="14" borderId="88" xfId="0" applyFill="1" applyBorder="1" applyAlignment="1" applyProtection="1">
      <alignment horizontal="center" vertical="center"/>
      <protection locked="0"/>
    </xf>
    <xf numFmtId="0" fontId="30"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shrinkToFit="1"/>
      <protection locked="0"/>
    </xf>
    <xf numFmtId="0" fontId="15" fillId="0" borderId="0" xfId="0" applyFont="1" applyBorder="1" applyAlignment="1" applyProtection="1">
      <alignment horizontal="center" vertical="top" shrinkToFit="1"/>
      <protection locked="0"/>
    </xf>
    <xf numFmtId="0" fontId="15" fillId="0" borderId="30" xfId="0" applyFont="1" applyBorder="1" applyAlignment="1" applyProtection="1">
      <alignment horizontal="center" vertical="top" shrinkToFit="1"/>
      <protection locked="0"/>
    </xf>
    <xf numFmtId="0" fontId="15" fillId="0" borderId="28" xfId="0" applyFont="1" applyBorder="1" applyAlignment="1" applyProtection="1">
      <alignment horizontal="center" vertical="top" shrinkToFit="1"/>
      <protection locked="0"/>
    </xf>
  </cellXfs>
  <cellStyles count="8">
    <cellStyle name="パーセント" xfId="1" builtinId="5"/>
    <cellStyle name="桁区切り" xfId="2" builtinId="6"/>
    <cellStyle name="標準" xfId="0" builtinId="0"/>
    <cellStyle name="標準 2" xfId="4" xr:uid="{00000000-0005-0000-0000-000003000000}"/>
    <cellStyle name="標準 3" xfId="5" xr:uid="{00000000-0005-0000-0000-000004000000}"/>
    <cellStyle name="標準 4" xfId="6" xr:uid="{00000000-0005-0000-0000-000005000000}"/>
    <cellStyle name="標準 5" xfId="7" xr:uid="{00000000-0005-0000-0000-000006000000}"/>
    <cellStyle name="標準_新規フォーマット（柏）" xfId="3" xr:uid="{00000000-0005-0000-0000-000007000000}"/>
  </cellStyles>
  <dxfs count="66">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9" tint="-0.499984740745262"/>
        </patternFill>
      </fill>
    </dxf>
    <dxf>
      <fill>
        <patternFill>
          <bgColor theme="8"/>
        </patternFill>
      </fill>
    </dxf>
    <dxf>
      <fill>
        <patternFill>
          <bgColor theme="9" tint="-0.499984740745262"/>
        </patternFill>
      </fill>
    </dxf>
    <dxf>
      <fill>
        <patternFill>
          <bgColor theme="6" tint="-0.499984740745262"/>
        </patternFill>
      </fill>
    </dxf>
    <dxf>
      <fill>
        <patternFill>
          <bgColor theme="8"/>
        </patternFill>
      </fill>
    </dxf>
    <dxf>
      <fill>
        <patternFill>
          <bgColor theme="8"/>
        </patternFill>
      </fill>
    </dxf>
    <dxf>
      <fill>
        <patternFill>
          <bgColor theme="1" tint="0.499984740745262"/>
        </patternFill>
      </fill>
    </dxf>
    <dxf>
      <fill>
        <patternFill>
          <bgColor theme="9" tint="-0.499984740745262"/>
        </patternFill>
      </fill>
    </dxf>
    <dxf>
      <fill>
        <patternFill>
          <bgColor theme="6" tint="-0.499984740745262"/>
        </patternFill>
      </fill>
    </dxf>
    <dxf>
      <fill>
        <patternFill>
          <bgColor theme="8"/>
        </patternFill>
      </fill>
    </dxf>
    <dxf>
      <font>
        <color theme="0"/>
      </font>
    </dxf>
    <dxf>
      <font>
        <condense val="0"/>
        <extend val="0"/>
        <color indexed="9"/>
      </font>
    </dxf>
    <dxf>
      <font>
        <color theme="0"/>
      </font>
    </dxf>
    <dxf>
      <font>
        <condense val="0"/>
        <extend val="0"/>
        <color indexed="9"/>
      </font>
    </dxf>
    <dxf>
      <font>
        <condense val="0"/>
        <extend val="0"/>
        <color indexed="9"/>
      </font>
    </dxf>
    <dxf>
      <font>
        <color theme="0"/>
      </font>
    </dxf>
    <dxf>
      <font>
        <condense val="0"/>
        <extend val="0"/>
        <color indexed="9"/>
      </font>
    </dxf>
    <dxf>
      <font>
        <condense val="0"/>
        <extend val="0"/>
        <color indexed="22"/>
      </font>
    </dxf>
    <dxf>
      <font>
        <condense val="0"/>
        <extend val="0"/>
        <color indexed="9"/>
      </font>
    </dxf>
    <dxf>
      <fill>
        <patternFill>
          <bgColor rgb="FF0000FF"/>
        </patternFill>
      </fill>
    </dxf>
    <dxf>
      <fill>
        <patternFill>
          <bgColor theme="9" tint="-0.24994659260841701"/>
        </patternFill>
      </fill>
    </dxf>
    <dxf>
      <fill>
        <patternFill>
          <bgColor theme="9" tint="-0.24994659260841701"/>
        </patternFill>
      </fill>
    </dxf>
    <dxf>
      <fill>
        <patternFill>
          <bgColor theme="8"/>
        </patternFill>
      </fill>
    </dxf>
    <dxf>
      <fill>
        <patternFill>
          <bgColor theme="9" tint="-0.24994659260841701"/>
        </patternFill>
      </fill>
    </dxf>
    <dxf>
      <fill>
        <patternFill>
          <bgColor theme="9"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24994659260841701"/>
        </patternFill>
      </fill>
    </dxf>
    <dxf>
      <fill>
        <patternFill>
          <bgColor rgb="FF92D050"/>
        </patternFill>
      </fill>
    </dxf>
    <dxf>
      <fill>
        <patternFill>
          <bgColor theme="9"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24994659260841701"/>
        </patternFill>
      </fill>
    </dxf>
    <dxf>
      <fill>
        <patternFill>
          <bgColor theme="8"/>
        </patternFill>
      </fill>
    </dxf>
    <dxf>
      <fill>
        <patternFill>
          <bgColor theme="9" tint="-0.24994659260841701"/>
        </patternFill>
      </fill>
    </dxf>
    <dxf>
      <fill>
        <patternFill>
          <bgColor theme="7"/>
        </patternFill>
      </fill>
    </dxf>
    <dxf>
      <fill>
        <patternFill>
          <bgColor rgb="FFFF0000"/>
        </patternFill>
      </fill>
    </dxf>
    <dxf>
      <fill>
        <patternFill>
          <bgColor rgb="FFFF99FF"/>
        </patternFill>
      </fill>
    </dxf>
    <dxf>
      <fill>
        <patternFill>
          <bgColor rgb="FF92D050"/>
        </patternFill>
      </fill>
    </dxf>
    <dxf>
      <fill>
        <patternFill>
          <bgColor rgb="FF0000FF"/>
        </patternFill>
      </fill>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22"/>
      </font>
    </dxf>
    <dxf>
      <font>
        <condense val="0"/>
        <extend val="0"/>
        <color indexed="9"/>
      </font>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BB3"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BC3"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BA3" lockText="1" noThreeD="1"/>
</file>

<file path=xl/ctrlProps/ctrlProp2.xml><?xml version="1.0" encoding="utf-8"?>
<formControlPr xmlns="http://schemas.microsoft.com/office/spreadsheetml/2009/9/main" objectType="Radio" firstButton="1" fmlaLink="BB3"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BC3"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BA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0</xdr:colOff>
          <xdr:row>10</xdr:row>
          <xdr:rowOff>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8</xdr:row>
          <xdr:rowOff>0</xdr:rowOff>
        </xdr:from>
        <xdr:to>
          <xdr:col>51</xdr:col>
          <xdr:colOff>38100</xdr:colOff>
          <xdr:row>9</xdr:row>
          <xdr:rowOff>38100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9</xdr:row>
          <xdr:rowOff>47625</xdr:rowOff>
        </xdr:from>
        <xdr:to>
          <xdr:col>49</xdr:col>
          <xdr:colOff>152400</xdr:colOff>
          <xdr:row>9</xdr:row>
          <xdr:rowOff>257175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9</xdr:row>
          <xdr:rowOff>47625</xdr:rowOff>
        </xdr:from>
        <xdr:to>
          <xdr:col>54</xdr:col>
          <xdr:colOff>123825</xdr:colOff>
          <xdr:row>9</xdr:row>
          <xdr:rowOff>257175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0</xdr:colOff>
          <xdr:row>10</xdr:row>
          <xdr:rowOff>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3</xdr:row>
          <xdr:rowOff>0</xdr:rowOff>
        </xdr:from>
        <xdr:to>
          <xdr:col>68</xdr:col>
          <xdr:colOff>38100</xdr:colOff>
          <xdr:row>4</xdr:row>
          <xdr:rowOff>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xdr:row>
          <xdr:rowOff>171450</xdr:rowOff>
        </xdr:from>
        <xdr:to>
          <xdr:col>60</xdr:col>
          <xdr:colOff>38100</xdr:colOff>
          <xdr:row>5</xdr:row>
          <xdr:rowOff>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4</xdr:row>
          <xdr:rowOff>0</xdr:rowOff>
        </xdr:from>
        <xdr:to>
          <xdr:col>67</xdr:col>
          <xdr:colOff>0</xdr:colOff>
          <xdr:row>5</xdr:row>
          <xdr:rowOff>38100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6</xdr:row>
          <xdr:rowOff>38100</xdr:rowOff>
        </xdr:from>
        <xdr:to>
          <xdr:col>50</xdr:col>
          <xdr:colOff>123825</xdr:colOff>
          <xdr:row>7</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83</xdr:col>
      <xdr:colOff>30616</xdr:colOff>
      <xdr:row>0</xdr:row>
      <xdr:rowOff>0</xdr:rowOff>
    </xdr:from>
    <xdr:to>
      <xdr:col>99</xdr:col>
      <xdr:colOff>161698</xdr:colOff>
      <xdr:row>2</xdr:row>
      <xdr:rowOff>108857</xdr:rowOff>
    </xdr:to>
    <xdr:pic>
      <xdr:nvPicPr>
        <xdr:cNvPr id="11" name="Picture 1">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3523"/>
        <a:stretch/>
      </xdr:blipFill>
      <xdr:spPr bwMode="auto">
        <a:xfrm>
          <a:off x="15842116" y="0"/>
          <a:ext cx="3179082" cy="566057"/>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0</xdr:colOff>
          <xdr:row>9</xdr:row>
          <xdr:rowOff>314325</xdr:rowOff>
        </xdr:to>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8</xdr:row>
          <xdr:rowOff>0</xdr:rowOff>
        </xdr:from>
        <xdr:to>
          <xdr:col>51</xdr:col>
          <xdr:colOff>47625</xdr:colOff>
          <xdr:row>9</xdr:row>
          <xdr:rowOff>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9</xdr:row>
          <xdr:rowOff>47625</xdr:rowOff>
        </xdr:from>
        <xdr:to>
          <xdr:col>49</xdr:col>
          <xdr:colOff>152400</xdr:colOff>
          <xdr:row>9</xdr:row>
          <xdr:rowOff>276225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9</xdr:row>
          <xdr:rowOff>47625</xdr:rowOff>
        </xdr:from>
        <xdr:to>
          <xdr:col>54</xdr:col>
          <xdr:colOff>104775</xdr:colOff>
          <xdr:row>9</xdr:row>
          <xdr:rowOff>276225</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68</xdr:col>
          <xdr:colOff>152400</xdr:colOff>
          <xdr:row>9</xdr:row>
          <xdr:rowOff>314325</xdr:rowOff>
        </xdr:to>
        <xdr:sp macro="" textlink="">
          <xdr:nvSpPr>
            <xdr:cNvPr id="4101" name="Group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3</xdr:row>
          <xdr:rowOff>0</xdr:rowOff>
        </xdr:from>
        <xdr:to>
          <xdr:col>68</xdr:col>
          <xdr:colOff>47625</xdr:colOff>
          <xdr:row>4</xdr:row>
          <xdr:rowOff>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xdr:row>
          <xdr:rowOff>171450</xdr:rowOff>
        </xdr:from>
        <xdr:to>
          <xdr:col>60</xdr:col>
          <xdr:colOff>0</xdr:colOff>
          <xdr:row>5</xdr:row>
          <xdr:rowOff>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4</xdr:row>
          <xdr:rowOff>0</xdr:rowOff>
        </xdr:from>
        <xdr:to>
          <xdr:col>67</xdr:col>
          <xdr:colOff>0</xdr:colOff>
          <xdr:row>5</xdr:row>
          <xdr:rowOff>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6</xdr:row>
          <xdr:rowOff>38100</xdr:rowOff>
        </xdr:from>
        <xdr:to>
          <xdr:col>50</xdr:col>
          <xdr:colOff>104775</xdr:colOff>
          <xdr:row>7</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83</xdr:col>
      <xdr:colOff>30616</xdr:colOff>
      <xdr:row>0</xdr:row>
      <xdr:rowOff>0</xdr:rowOff>
    </xdr:from>
    <xdr:to>
      <xdr:col>99</xdr:col>
      <xdr:colOff>161698</xdr:colOff>
      <xdr:row>2</xdr:row>
      <xdr:rowOff>108857</xdr:rowOff>
    </xdr:to>
    <xdr:pic>
      <xdr:nvPicPr>
        <xdr:cNvPr id="11" name="Picture 1">
          <a:extLst>
            <a:ext uri="{FF2B5EF4-FFF2-40B4-BE49-F238E27FC236}">
              <a16:creationId xmlns:a16="http://schemas.microsoft.com/office/drawing/2014/main" id="{00000000-0008-0000-01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3523"/>
        <a:stretch/>
      </xdr:blipFill>
      <xdr:spPr bwMode="auto">
        <a:xfrm>
          <a:off x="15842116" y="0"/>
          <a:ext cx="3179082" cy="566057"/>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V102"/>
  <sheetViews>
    <sheetView showGridLines="0" tabSelected="1" view="pageBreakPreview" zoomScale="55" zoomScaleNormal="85" zoomScaleSheetLayoutView="55" workbookViewId="0">
      <selection sqref="A1:BE2"/>
    </sheetView>
  </sheetViews>
  <sheetFormatPr defaultRowHeight="13.5" x14ac:dyDescent="0.15"/>
  <cols>
    <col min="1" max="100" width="2.5" customWidth="1"/>
    <col min="101" max="101" width="5.625" customWidth="1"/>
  </cols>
  <sheetData>
    <row r="1" spans="1:100" ht="18.75" customHeight="1" x14ac:dyDescent="0.3">
      <c r="A1" s="294" t="s">
        <v>443</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6"/>
      <c r="BG1" s="6"/>
      <c r="BH1" s="6"/>
      <c r="BI1" s="6"/>
      <c r="BJ1" s="6"/>
      <c r="BK1" s="6"/>
      <c r="BL1" s="6"/>
      <c r="BM1" s="6"/>
      <c r="BN1" s="6"/>
      <c r="BO1" s="6"/>
      <c r="BP1" s="6"/>
      <c r="BQ1" s="6"/>
      <c r="BR1" s="6"/>
      <c r="BS1" s="6"/>
      <c r="BT1" s="6"/>
      <c r="BU1" s="6"/>
      <c r="BV1" s="6"/>
      <c r="BW1" s="6"/>
      <c r="BX1" s="6"/>
      <c r="BY1" s="6"/>
      <c r="BZ1" s="6"/>
      <c r="CA1" s="6"/>
      <c r="CB1" s="6"/>
      <c r="CC1" s="6"/>
      <c r="CD1" s="6"/>
      <c r="CE1" s="6"/>
      <c r="CF1" s="7"/>
      <c r="CG1" s="7"/>
      <c r="CH1" s="7"/>
      <c r="CI1" s="7"/>
      <c r="CJ1" s="7"/>
      <c r="CK1" s="7"/>
      <c r="CL1" s="7"/>
      <c r="CM1" s="7"/>
      <c r="CN1" s="7"/>
      <c r="CO1" s="7"/>
      <c r="CP1" s="7"/>
      <c r="CQ1" s="7"/>
      <c r="CR1" s="7"/>
      <c r="CS1" s="7"/>
      <c r="CT1" s="7"/>
      <c r="CU1" s="7"/>
      <c r="CV1" s="7"/>
    </row>
    <row r="2" spans="1:100" ht="17.25" customHeight="1" x14ac:dyDescent="0.3">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6"/>
      <c r="BG2" s="6"/>
      <c r="BH2" s="6"/>
      <c r="BI2" s="6"/>
      <c r="BJ2" s="6"/>
      <c r="BK2" s="6"/>
      <c r="BL2" s="6"/>
      <c r="BM2" s="6"/>
      <c r="BN2" s="6"/>
      <c r="BO2" s="6"/>
      <c r="BP2" s="6"/>
      <c r="BQ2" s="6"/>
      <c r="BR2" s="6"/>
      <c r="BS2" s="6"/>
      <c r="BT2" s="6"/>
      <c r="BU2" s="6"/>
      <c r="BV2" s="6"/>
      <c r="BW2" s="6"/>
      <c r="BX2" s="6"/>
      <c r="BY2" s="6"/>
      <c r="BZ2" s="6"/>
      <c r="CA2" s="6"/>
      <c r="CB2" s="6"/>
      <c r="CC2" s="6"/>
      <c r="CD2" s="6"/>
      <c r="CE2" s="7"/>
      <c r="CF2" s="7"/>
      <c r="CG2" s="7"/>
      <c r="CH2" s="7"/>
      <c r="CI2" s="7"/>
      <c r="CJ2" s="7"/>
      <c r="CK2" s="7"/>
      <c r="CL2" s="7"/>
      <c r="CM2" s="7"/>
      <c r="CN2" s="7"/>
      <c r="CO2" s="7"/>
      <c r="CP2" s="7"/>
      <c r="CQ2" s="7"/>
      <c r="CR2" s="7"/>
      <c r="CS2" s="7"/>
      <c r="CT2" s="7"/>
      <c r="CU2" s="7"/>
      <c r="CV2" s="7"/>
    </row>
    <row r="3" spans="1:100" ht="14.25" customHeight="1" thickBot="1" x14ac:dyDescent="0.2">
      <c r="A3" s="8"/>
      <c r="B3" s="8"/>
      <c r="C3" s="8"/>
      <c r="D3" s="8"/>
      <c r="E3" s="8"/>
      <c r="F3" s="8"/>
      <c r="G3" s="8"/>
      <c r="H3" s="6"/>
      <c r="I3" s="295" t="s">
        <v>0</v>
      </c>
      <c r="J3" s="295"/>
      <c r="K3" s="295"/>
      <c r="L3" s="295"/>
      <c r="M3" s="295"/>
      <c r="N3" s="295"/>
      <c r="O3" s="295"/>
      <c r="P3" s="295"/>
      <c r="Q3" s="295"/>
      <c r="R3" s="8"/>
      <c r="S3" s="8"/>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10" t="str">
        <f>IF(CEILING(CJ4-1,7)-1&lt;CJ4,"",CEILING(CJ4-1,7)-1)</f>
        <v/>
      </c>
      <c r="AW3" s="10">
        <f>IF(AV3="",CEILING(CJ4-1,7)+6,AV3+7)</f>
        <v>44050</v>
      </c>
      <c r="AX3" s="10">
        <f>AW3+14</f>
        <v>44064</v>
      </c>
      <c r="AY3" s="10">
        <f>AX3+7</f>
        <v>44071</v>
      </c>
      <c r="AZ3" s="10"/>
      <c r="BA3" s="40"/>
      <c r="BB3" s="40"/>
      <c r="BC3" s="40"/>
      <c r="BD3" s="6"/>
      <c r="BE3" s="296" t="s">
        <v>444</v>
      </c>
      <c r="BF3" s="296"/>
      <c r="BG3" s="296"/>
      <c r="BH3" s="296"/>
      <c r="BI3" s="296"/>
      <c r="BJ3" s="296"/>
      <c r="BK3" s="296"/>
      <c r="BL3" s="296"/>
      <c r="BM3" s="296"/>
      <c r="BN3" s="296"/>
      <c r="BO3" s="296"/>
      <c r="BP3" s="296"/>
      <c r="BQ3" s="296"/>
      <c r="BR3" s="6"/>
      <c r="BS3" s="6"/>
      <c r="BT3" s="6"/>
      <c r="BU3" s="6"/>
      <c r="BV3" s="6"/>
      <c r="BW3" s="6"/>
      <c r="BX3" s="6"/>
      <c r="BY3" s="6"/>
      <c r="BZ3" s="6"/>
      <c r="CA3" s="6"/>
      <c r="CB3" s="6"/>
      <c r="CC3" s="6"/>
      <c r="CD3" s="6"/>
      <c r="CE3" s="6"/>
      <c r="CF3" s="11"/>
      <c r="CG3" s="11"/>
      <c r="CH3" s="11"/>
      <c r="CI3" s="11"/>
      <c r="CJ3" s="11"/>
      <c r="CK3" s="11"/>
      <c r="CL3" s="11"/>
      <c r="CM3" s="11"/>
      <c r="CN3" s="11"/>
      <c r="CO3" s="11"/>
      <c r="CP3" s="11"/>
      <c r="CQ3" s="11"/>
      <c r="CR3" s="11"/>
      <c r="CS3" s="11"/>
      <c r="CT3" s="11"/>
      <c r="CU3" s="11"/>
      <c r="CV3" s="11"/>
    </row>
    <row r="4" spans="1:100" ht="14.25" customHeight="1" thickTop="1" x14ac:dyDescent="0.15">
      <c r="A4" s="297" t="s">
        <v>2</v>
      </c>
      <c r="B4" s="298"/>
      <c r="C4" s="298"/>
      <c r="D4" s="298"/>
      <c r="E4" s="298"/>
      <c r="F4" s="298"/>
      <c r="G4" s="299"/>
      <c r="H4" s="6"/>
      <c r="I4" s="297" t="s">
        <v>445</v>
      </c>
      <c r="J4" s="298"/>
      <c r="K4" s="298"/>
      <c r="L4" s="298"/>
      <c r="M4" s="298"/>
      <c r="N4" s="298"/>
      <c r="O4" s="298"/>
      <c r="P4" s="298"/>
      <c r="Q4" s="298"/>
      <c r="R4" s="298"/>
      <c r="S4" s="298"/>
      <c r="T4" s="298"/>
      <c r="U4" s="298"/>
      <c r="V4" s="298"/>
      <c r="W4" s="298"/>
      <c r="X4" s="298"/>
      <c r="Y4" s="298"/>
      <c r="Z4" s="298"/>
      <c r="AA4" s="298"/>
      <c r="AB4" s="298"/>
      <c r="AC4" s="298"/>
      <c r="AD4" s="298"/>
      <c r="AE4" s="300"/>
      <c r="AF4" s="301" t="s">
        <v>446</v>
      </c>
      <c r="AG4" s="298"/>
      <c r="AH4" s="298"/>
      <c r="AI4" s="298"/>
      <c r="AJ4" s="298"/>
      <c r="AK4" s="298"/>
      <c r="AL4" s="298"/>
      <c r="AM4" s="298"/>
      <c r="AN4" s="300"/>
      <c r="AO4" s="301" t="s">
        <v>33</v>
      </c>
      <c r="AP4" s="298"/>
      <c r="AQ4" s="298"/>
      <c r="AR4" s="298"/>
      <c r="AS4" s="298"/>
      <c r="AT4" s="298"/>
      <c r="AU4" s="300"/>
      <c r="AV4" s="301" t="s">
        <v>5</v>
      </c>
      <c r="AW4" s="298"/>
      <c r="AX4" s="298"/>
      <c r="AY4" s="298"/>
      <c r="AZ4" s="298"/>
      <c r="BA4" s="298"/>
      <c r="BB4" s="298"/>
      <c r="BC4" s="298"/>
      <c r="BD4" s="299"/>
      <c r="BE4" s="302" t="s">
        <v>447</v>
      </c>
      <c r="BF4" s="303"/>
      <c r="BG4" s="303"/>
      <c r="BH4" s="303"/>
      <c r="BI4" s="303"/>
      <c r="BJ4" s="303"/>
      <c r="BK4" s="303"/>
      <c r="BL4" s="303"/>
      <c r="BM4" s="12" t="s">
        <v>448</v>
      </c>
      <c r="BN4" s="284" t="s">
        <v>449</v>
      </c>
      <c r="BO4" s="284"/>
      <c r="BP4" s="284"/>
      <c r="BQ4" s="285"/>
      <c r="BR4" s="278" t="s">
        <v>9</v>
      </c>
      <c r="BS4" s="279"/>
      <c r="BT4" s="279"/>
      <c r="BU4" s="279"/>
      <c r="BV4" s="224" t="s">
        <v>32</v>
      </c>
      <c r="BW4" s="224"/>
      <c r="BX4" s="224"/>
      <c r="BY4" s="224"/>
      <c r="BZ4" s="224"/>
      <c r="CA4" s="224"/>
      <c r="CB4" s="224"/>
      <c r="CC4" s="224"/>
      <c r="CD4" s="224"/>
      <c r="CE4" s="224"/>
      <c r="CF4" s="224"/>
      <c r="CG4" s="252" t="s">
        <v>10</v>
      </c>
      <c r="CH4" s="252"/>
      <c r="CI4" s="253"/>
      <c r="CJ4" s="256">
        <v>44044</v>
      </c>
      <c r="CK4" s="257"/>
      <c r="CL4" s="257"/>
      <c r="CM4" s="257"/>
      <c r="CN4" s="257"/>
      <c r="CO4" s="257"/>
      <c r="CP4" s="257"/>
      <c r="CQ4" s="257"/>
      <c r="CR4" s="257"/>
      <c r="CS4" s="257"/>
      <c r="CT4" s="257"/>
      <c r="CU4" s="257"/>
      <c r="CV4" s="257"/>
    </row>
    <row r="5" spans="1:100" ht="17.25" customHeight="1" x14ac:dyDescent="0.15">
      <c r="A5" s="196" t="s">
        <v>32</v>
      </c>
      <c r="B5" s="197"/>
      <c r="C5" s="197"/>
      <c r="D5" s="197"/>
      <c r="E5" s="197"/>
      <c r="F5" s="197"/>
      <c r="G5" s="198"/>
      <c r="H5" s="6"/>
      <c r="I5" s="202"/>
      <c r="J5" s="203"/>
      <c r="K5" s="203"/>
      <c r="L5" s="203"/>
      <c r="M5" s="203"/>
      <c r="N5" s="203"/>
      <c r="O5" s="203"/>
      <c r="P5" s="203"/>
      <c r="Q5" s="203"/>
      <c r="R5" s="203"/>
      <c r="S5" s="203"/>
      <c r="T5" s="203"/>
      <c r="U5" s="203"/>
      <c r="V5" s="203"/>
      <c r="W5" s="203"/>
      <c r="X5" s="203"/>
      <c r="Y5" s="203"/>
      <c r="Z5" s="203"/>
      <c r="AA5" s="203"/>
      <c r="AB5" s="203"/>
      <c r="AC5" s="203"/>
      <c r="AD5" s="203"/>
      <c r="AE5" s="204"/>
      <c r="AF5" s="208"/>
      <c r="AG5" s="209"/>
      <c r="AH5" s="209"/>
      <c r="AI5" s="209"/>
      <c r="AJ5" s="209"/>
      <c r="AK5" s="209"/>
      <c r="AL5" s="209"/>
      <c r="AM5" s="209"/>
      <c r="AN5" s="210"/>
      <c r="AO5" s="214"/>
      <c r="AP5" s="215"/>
      <c r="AQ5" s="215"/>
      <c r="AR5" s="215"/>
      <c r="AS5" s="215"/>
      <c r="AT5" s="215"/>
      <c r="AU5" s="216"/>
      <c r="AV5" s="220" t="s">
        <v>450</v>
      </c>
      <c r="AW5" s="221"/>
      <c r="AX5" s="304"/>
      <c r="AY5" s="304"/>
      <c r="AZ5" s="304"/>
      <c r="BA5" s="304"/>
      <c r="BB5" s="304"/>
      <c r="BC5" s="304"/>
      <c r="BD5" s="6" t="s">
        <v>451</v>
      </c>
      <c r="BE5" s="13"/>
      <c r="BF5" s="305" t="s">
        <v>13</v>
      </c>
      <c r="BG5" s="305"/>
      <c r="BH5" s="305"/>
      <c r="BI5" s="305"/>
      <c r="BJ5" s="305"/>
      <c r="BK5" s="305"/>
      <c r="BL5" s="14"/>
      <c r="BM5" s="14"/>
      <c r="BN5" s="305" t="s">
        <v>34</v>
      </c>
      <c r="BO5" s="305"/>
      <c r="BP5" s="305"/>
      <c r="BQ5" s="306"/>
      <c r="BR5" s="280"/>
      <c r="BS5" s="281"/>
      <c r="BT5" s="281"/>
      <c r="BU5" s="281"/>
      <c r="BV5" s="225"/>
      <c r="BW5" s="225"/>
      <c r="BX5" s="225"/>
      <c r="BY5" s="225"/>
      <c r="BZ5" s="225"/>
      <c r="CA5" s="225"/>
      <c r="CB5" s="225"/>
      <c r="CC5" s="225"/>
      <c r="CD5" s="225"/>
      <c r="CE5" s="225"/>
      <c r="CF5" s="225"/>
      <c r="CG5" s="254"/>
      <c r="CH5" s="254"/>
      <c r="CI5" s="255"/>
      <c r="CJ5" s="256"/>
      <c r="CK5" s="257"/>
      <c r="CL5" s="257"/>
      <c r="CM5" s="257"/>
      <c r="CN5" s="257"/>
      <c r="CO5" s="257"/>
      <c r="CP5" s="257"/>
      <c r="CQ5" s="257"/>
      <c r="CR5" s="257"/>
      <c r="CS5" s="257"/>
      <c r="CT5" s="257"/>
      <c r="CU5" s="257"/>
      <c r="CV5" s="257"/>
    </row>
    <row r="6" spans="1:100" ht="17.25" customHeight="1" x14ac:dyDescent="0.15">
      <c r="A6" s="196"/>
      <c r="B6" s="197"/>
      <c r="C6" s="197"/>
      <c r="D6" s="197"/>
      <c r="E6" s="197"/>
      <c r="F6" s="197"/>
      <c r="G6" s="198"/>
      <c r="H6" s="6"/>
      <c r="I6" s="205"/>
      <c r="J6" s="206"/>
      <c r="K6" s="206"/>
      <c r="L6" s="206"/>
      <c r="M6" s="206"/>
      <c r="N6" s="206"/>
      <c r="O6" s="206"/>
      <c r="P6" s="206"/>
      <c r="Q6" s="206"/>
      <c r="R6" s="206"/>
      <c r="S6" s="206"/>
      <c r="T6" s="206"/>
      <c r="U6" s="206"/>
      <c r="V6" s="206"/>
      <c r="W6" s="206"/>
      <c r="X6" s="206"/>
      <c r="Y6" s="206"/>
      <c r="Z6" s="206"/>
      <c r="AA6" s="206"/>
      <c r="AB6" s="206"/>
      <c r="AC6" s="206"/>
      <c r="AD6" s="206"/>
      <c r="AE6" s="207"/>
      <c r="AF6" s="211"/>
      <c r="AG6" s="212"/>
      <c r="AH6" s="212"/>
      <c r="AI6" s="212"/>
      <c r="AJ6" s="212"/>
      <c r="AK6" s="212"/>
      <c r="AL6" s="212"/>
      <c r="AM6" s="212"/>
      <c r="AN6" s="213"/>
      <c r="AO6" s="217"/>
      <c r="AP6" s="218"/>
      <c r="AQ6" s="218"/>
      <c r="AR6" s="218"/>
      <c r="AS6" s="218"/>
      <c r="AT6" s="218"/>
      <c r="AU6" s="219"/>
      <c r="AV6" s="220" t="s">
        <v>450</v>
      </c>
      <c r="AW6" s="221"/>
      <c r="AX6" s="307" t="s">
        <v>32</v>
      </c>
      <c r="AY6" s="307"/>
      <c r="AZ6" s="307"/>
      <c r="BA6" s="307"/>
      <c r="BB6" s="307"/>
      <c r="BC6" s="307"/>
      <c r="BD6" s="6" t="s">
        <v>451</v>
      </c>
      <c r="BE6" s="15"/>
      <c r="BF6" s="308"/>
      <c r="BG6" s="308"/>
      <c r="BH6" s="308"/>
      <c r="BI6" s="308"/>
      <c r="BJ6" s="283"/>
      <c r="BK6" s="283"/>
      <c r="BL6" s="283"/>
      <c r="BM6" s="283"/>
      <c r="BN6" s="283"/>
      <c r="BO6" s="283"/>
      <c r="BP6" s="283"/>
      <c r="BQ6" s="16"/>
      <c r="BR6" s="227" t="s">
        <v>14</v>
      </c>
      <c r="BS6" s="228"/>
      <c r="BT6" s="228"/>
      <c r="BU6" s="228"/>
      <c r="BV6" s="228"/>
      <c r="BW6" s="228"/>
      <c r="BX6" s="228"/>
      <c r="BY6" s="228"/>
      <c r="BZ6" s="228"/>
      <c r="CA6" s="228"/>
      <c r="CB6" s="228"/>
      <c r="CC6" s="228"/>
      <c r="CD6" s="228"/>
      <c r="CE6" s="228"/>
      <c r="CF6" s="228"/>
      <c r="CG6" s="228"/>
      <c r="CH6" s="228"/>
      <c r="CI6" s="229"/>
      <c r="CJ6" s="256"/>
      <c r="CK6" s="257"/>
      <c r="CL6" s="257"/>
      <c r="CM6" s="257"/>
      <c r="CN6" s="257"/>
      <c r="CO6" s="257"/>
      <c r="CP6" s="257"/>
      <c r="CQ6" s="257"/>
      <c r="CR6" s="257"/>
      <c r="CS6" s="257"/>
      <c r="CT6" s="257"/>
      <c r="CU6" s="257"/>
      <c r="CV6" s="257"/>
    </row>
    <row r="7" spans="1:100" ht="18" customHeight="1" x14ac:dyDescent="0.15">
      <c r="A7" s="196"/>
      <c r="B7" s="197"/>
      <c r="C7" s="197"/>
      <c r="D7" s="197"/>
      <c r="E7" s="197"/>
      <c r="F7" s="197"/>
      <c r="G7" s="198"/>
      <c r="H7" s="6"/>
      <c r="I7" s="230" t="s">
        <v>452</v>
      </c>
      <c r="J7" s="231"/>
      <c r="K7" s="251" t="s">
        <v>32</v>
      </c>
      <c r="L7" s="251"/>
      <c r="M7" s="251"/>
      <c r="N7" s="17" t="s">
        <v>453</v>
      </c>
      <c r="O7" s="251" t="s">
        <v>32</v>
      </c>
      <c r="P7" s="251"/>
      <c r="Q7" s="251"/>
      <c r="R7" s="17" t="s">
        <v>453</v>
      </c>
      <c r="S7" s="251" t="s">
        <v>32</v>
      </c>
      <c r="T7" s="251"/>
      <c r="U7" s="251"/>
      <c r="V7" s="251"/>
      <c r="W7" s="292" t="s">
        <v>17</v>
      </c>
      <c r="X7" s="292"/>
      <c r="Y7" s="292"/>
      <c r="Z7" s="293" t="s">
        <v>32</v>
      </c>
      <c r="AA7" s="293"/>
      <c r="AB7" s="293"/>
      <c r="AC7" s="293"/>
      <c r="AD7" s="286" t="s">
        <v>18</v>
      </c>
      <c r="AE7" s="287"/>
      <c r="AF7" s="236" t="s">
        <v>19</v>
      </c>
      <c r="AG7" s="237"/>
      <c r="AH7" s="237"/>
      <c r="AI7" s="237"/>
      <c r="AJ7" s="237"/>
      <c r="AK7" s="237"/>
      <c r="AL7" s="237"/>
      <c r="AM7" s="237"/>
      <c r="AN7" s="237"/>
      <c r="AO7" s="237"/>
      <c r="AP7" s="237"/>
      <c r="AQ7" s="237"/>
      <c r="AR7" s="237"/>
      <c r="AS7" s="237"/>
      <c r="AT7" s="237"/>
      <c r="AU7" s="18"/>
      <c r="AV7" s="19"/>
      <c r="AW7" s="288" t="s">
        <v>20</v>
      </c>
      <c r="AX7" s="288"/>
      <c r="AY7" s="288"/>
      <c r="AZ7" s="288"/>
      <c r="BA7" s="288"/>
      <c r="BB7" s="20"/>
      <c r="BC7" s="20"/>
      <c r="BD7" s="21"/>
      <c r="BE7" s="258" t="s">
        <v>21</v>
      </c>
      <c r="BF7" s="259"/>
      <c r="BG7" s="259"/>
      <c r="BH7" s="259"/>
      <c r="BI7" s="260"/>
      <c r="BJ7" s="264" t="s">
        <v>22</v>
      </c>
      <c r="BK7" s="259"/>
      <c r="BL7" s="259"/>
      <c r="BM7" s="259"/>
      <c r="BN7" s="259"/>
      <c r="BO7" s="259"/>
      <c r="BP7" s="259"/>
      <c r="BQ7" s="265"/>
      <c r="BR7" s="266" t="s">
        <v>32</v>
      </c>
      <c r="BS7" s="267"/>
      <c r="BT7" s="267"/>
      <c r="BU7" s="267"/>
      <c r="BV7" s="267"/>
      <c r="BW7" s="267"/>
      <c r="BX7" s="267"/>
      <c r="BY7" s="267"/>
      <c r="BZ7" s="267"/>
      <c r="CA7" s="267"/>
      <c r="CB7" s="267"/>
      <c r="CC7" s="267"/>
      <c r="CD7" s="267"/>
      <c r="CE7" s="267"/>
      <c r="CF7" s="267"/>
      <c r="CG7" s="267"/>
      <c r="CH7" s="267"/>
      <c r="CI7" s="268"/>
      <c r="CJ7" s="272">
        <v>44026</v>
      </c>
      <c r="CK7" s="273"/>
      <c r="CL7" s="273"/>
      <c r="CM7" s="273"/>
      <c r="CN7" s="273"/>
      <c r="CO7" s="273"/>
      <c r="CP7" s="273"/>
      <c r="CQ7" s="273"/>
      <c r="CR7" s="273"/>
      <c r="CS7" s="273"/>
      <c r="CT7" s="273"/>
      <c r="CU7" s="273"/>
      <c r="CV7" s="273"/>
    </row>
    <row r="8" spans="1:100" ht="14.25" customHeight="1" thickBot="1" x14ac:dyDescent="0.2">
      <c r="A8" s="199"/>
      <c r="B8" s="200"/>
      <c r="C8" s="200"/>
      <c r="D8" s="200"/>
      <c r="E8" s="200"/>
      <c r="F8" s="200"/>
      <c r="G8" s="201"/>
      <c r="H8" s="6"/>
      <c r="I8" s="239" t="s">
        <v>23</v>
      </c>
      <c r="J8" s="234"/>
      <c r="K8" s="234"/>
      <c r="L8" s="234"/>
      <c r="M8" s="234"/>
      <c r="N8" s="234"/>
      <c r="O8" s="234"/>
      <c r="P8" s="234"/>
      <c r="Q8" s="234"/>
      <c r="R8" s="234"/>
      <c r="S8" s="234"/>
      <c r="T8" s="234"/>
      <c r="U8" s="234"/>
      <c r="V8" s="234"/>
      <c r="W8" s="234"/>
      <c r="X8" s="234"/>
      <c r="Y8" s="234"/>
      <c r="Z8" s="234"/>
      <c r="AA8" s="234"/>
      <c r="AB8" s="234"/>
      <c r="AC8" s="234"/>
      <c r="AD8" s="234"/>
      <c r="AE8" s="235"/>
      <c r="AF8" s="240" t="str">
        <f>IF(A12+BI12=0,"",A12+BI12)</f>
        <v/>
      </c>
      <c r="AG8" s="241"/>
      <c r="AH8" s="241"/>
      <c r="AI8" s="241"/>
      <c r="AJ8" s="241"/>
      <c r="AK8" s="241"/>
      <c r="AL8" s="241"/>
      <c r="AM8" s="241"/>
      <c r="AN8" s="241"/>
      <c r="AO8" s="241"/>
      <c r="AP8" s="234"/>
      <c r="AQ8" s="234"/>
      <c r="AR8" s="234"/>
      <c r="AS8" s="234"/>
      <c r="AT8" s="234"/>
      <c r="AU8" s="235"/>
      <c r="AV8" s="236" t="s">
        <v>24</v>
      </c>
      <c r="AW8" s="237"/>
      <c r="AX8" s="237"/>
      <c r="AY8" s="237"/>
      <c r="AZ8" s="237"/>
      <c r="BA8" s="237"/>
      <c r="BB8" s="237"/>
      <c r="BC8" s="237"/>
      <c r="BD8" s="238"/>
      <c r="BE8" s="184" t="s">
        <v>32</v>
      </c>
      <c r="BF8" s="185"/>
      <c r="BG8" s="185"/>
      <c r="BH8" s="185"/>
      <c r="BI8" s="186"/>
      <c r="BJ8" s="190" t="s">
        <v>32</v>
      </c>
      <c r="BK8" s="191"/>
      <c r="BL8" s="191"/>
      <c r="BM8" s="191"/>
      <c r="BN8" s="191"/>
      <c r="BO8" s="191"/>
      <c r="BP8" s="191"/>
      <c r="BQ8" s="192"/>
      <c r="BR8" s="266"/>
      <c r="BS8" s="267"/>
      <c r="BT8" s="267"/>
      <c r="BU8" s="267"/>
      <c r="BV8" s="267"/>
      <c r="BW8" s="267"/>
      <c r="BX8" s="267"/>
      <c r="BY8" s="267"/>
      <c r="BZ8" s="267"/>
      <c r="CA8" s="267"/>
      <c r="CB8" s="267"/>
      <c r="CC8" s="267"/>
      <c r="CD8" s="267"/>
      <c r="CE8" s="267"/>
      <c r="CF8" s="267"/>
      <c r="CG8" s="267"/>
      <c r="CH8" s="267"/>
      <c r="CI8" s="268"/>
      <c r="CJ8" s="6"/>
      <c r="CK8" s="6"/>
      <c r="CL8" s="6"/>
      <c r="CM8" s="6"/>
      <c r="CN8" s="6"/>
      <c r="CO8" s="6"/>
      <c r="CP8" s="6"/>
      <c r="CQ8" s="6"/>
      <c r="CR8" s="6"/>
      <c r="CS8" s="6"/>
      <c r="CT8" s="6"/>
      <c r="CU8" s="6"/>
      <c r="CV8" s="6"/>
    </row>
    <row r="9" spans="1:100" ht="14.25" thickTop="1" x14ac:dyDescent="0.15">
      <c r="A9" s="6"/>
      <c r="B9" s="6"/>
      <c r="C9" s="6"/>
      <c r="D9" s="6"/>
      <c r="E9" s="6"/>
      <c r="F9" s="6"/>
      <c r="G9" s="6"/>
      <c r="H9" s="6"/>
      <c r="I9" s="202" t="s">
        <v>32</v>
      </c>
      <c r="J9" s="203"/>
      <c r="K9" s="203"/>
      <c r="L9" s="203"/>
      <c r="M9" s="203"/>
      <c r="N9" s="203"/>
      <c r="O9" s="203"/>
      <c r="P9" s="203"/>
      <c r="Q9" s="203"/>
      <c r="R9" s="203"/>
      <c r="S9" s="203"/>
      <c r="T9" s="203"/>
      <c r="U9" s="203"/>
      <c r="V9" s="203"/>
      <c r="W9" s="203"/>
      <c r="X9" s="203"/>
      <c r="Y9" s="203"/>
      <c r="Z9" s="203"/>
      <c r="AA9" s="203"/>
      <c r="AB9" s="203"/>
      <c r="AC9" s="203"/>
      <c r="AD9" s="203"/>
      <c r="AE9" s="204"/>
      <c r="AF9" s="240"/>
      <c r="AG9" s="241"/>
      <c r="AH9" s="241"/>
      <c r="AI9" s="241"/>
      <c r="AJ9" s="241"/>
      <c r="AK9" s="241"/>
      <c r="AL9" s="241"/>
      <c r="AM9" s="241"/>
      <c r="AN9" s="241"/>
      <c r="AO9" s="241"/>
      <c r="AP9" s="244" t="s">
        <v>25</v>
      </c>
      <c r="AQ9" s="245"/>
      <c r="AR9" s="245"/>
      <c r="AS9" s="245"/>
      <c r="AT9" s="245"/>
      <c r="AU9" s="246"/>
      <c r="AV9" s="22"/>
      <c r="AW9" s="234" t="s">
        <v>26</v>
      </c>
      <c r="AX9" s="234"/>
      <c r="AY9" s="234"/>
      <c r="AZ9" s="234"/>
      <c r="BA9" s="234"/>
      <c r="BB9" s="22"/>
      <c r="BC9" s="6"/>
      <c r="BD9" s="6"/>
      <c r="BE9" s="184"/>
      <c r="BF9" s="185"/>
      <c r="BG9" s="185"/>
      <c r="BH9" s="185"/>
      <c r="BI9" s="186"/>
      <c r="BJ9" s="190"/>
      <c r="BK9" s="191"/>
      <c r="BL9" s="191"/>
      <c r="BM9" s="191"/>
      <c r="BN9" s="191"/>
      <c r="BO9" s="191"/>
      <c r="BP9" s="191"/>
      <c r="BQ9" s="192"/>
      <c r="BR9" s="266"/>
      <c r="BS9" s="267"/>
      <c r="BT9" s="267"/>
      <c r="BU9" s="267"/>
      <c r="BV9" s="267"/>
      <c r="BW9" s="267"/>
      <c r="BX9" s="267"/>
      <c r="BY9" s="267"/>
      <c r="BZ9" s="267"/>
      <c r="CA9" s="267"/>
      <c r="CB9" s="267"/>
      <c r="CC9" s="267"/>
      <c r="CD9" s="267"/>
      <c r="CE9" s="267"/>
      <c r="CF9" s="267"/>
      <c r="CG9" s="267"/>
      <c r="CH9" s="267"/>
      <c r="CI9" s="268"/>
      <c r="CJ9" s="6"/>
      <c r="CK9" s="6"/>
      <c r="CL9" s="6"/>
      <c r="CM9" s="6"/>
      <c r="CN9" s="6"/>
      <c r="CO9" s="6"/>
      <c r="CP9" s="6"/>
      <c r="CQ9" s="6"/>
      <c r="CR9" s="6"/>
      <c r="CS9" s="6"/>
      <c r="CT9" s="6"/>
      <c r="CU9" s="6"/>
      <c r="CV9" s="6"/>
    </row>
    <row r="10" spans="1:100" ht="25.5" customHeight="1" thickBot="1" x14ac:dyDescent="0.2">
      <c r="A10" s="6"/>
      <c r="B10" s="6"/>
      <c r="C10" s="6"/>
      <c r="D10" s="6"/>
      <c r="E10" s="6"/>
      <c r="F10" s="6"/>
      <c r="G10" s="6"/>
      <c r="H10" s="6"/>
      <c r="I10" s="289"/>
      <c r="J10" s="290"/>
      <c r="K10" s="290"/>
      <c r="L10" s="290"/>
      <c r="M10" s="290"/>
      <c r="N10" s="290"/>
      <c r="O10" s="290"/>
      <c r="P10" s="290"/>
      <c r="Q10" s="290"/>
      <c r="R10" s="290"/>
      <c r="S10" s="290"/>
      <c r="T10" s="290"/>
      <c r="U10" s="290"/>
      <c r="V10" s="290"/>
      <c r="W10" s="290"/>
      <c r="X10" s="290"/>
      <c r="Y10" s="290"/>
      <c r="Z10" s="290"/>
      <c r="AA10" s="290"/>
      <c r="AB10" s="290"/>
      <c r="AC10" s="290"/>
      <c r="AD10" s="290"/>
      <c r="AE10" s="291"/>
      <c r="AF10" s="242"/>
      <c r="AG10" s="243"/>
      <c r="AH10" s="243"/>
      <c r="AI10" s="243"/>
      <c r="AJ10" s="243"/>
      <c r="AK10" s="243"/>
      <c r="AL10" s="243"/>
      <c r="AM10" s="243"/>
      <c r="AN10" s="243"/>
      <c r="AO10" s="243"/>
      <c r="AP10" s="247"/>
      <c r="AQ10" s="248"/>
      <c r="AR10" s="248"/>
      <c r="AS10" s="248"/>
      <c r="AT10" s="248"/>
      <c r="AU10" s="249"/>
      <c r="AV10" s="23"/>
      <c r="AW10" s="9" t="s">
        <v>27</v>
      </c>
      <c r="AX10" s="9"/>
      <c r="AY10" s="9"/>
      <c r="AZ10" s="23"/>
      <c r="BA10" s="226" t="s">
        <v>28</v>
      </c>
      <c r="BB10" s="226"/>
      <c r="BC10" s="226"/>
      <c r="BD10" s="24"/>
      <c r="BE10" s="187"/>
      <c r="BF10" s="188"/>
      <c r="BG10" s="188"/>
      <c r="BH10" s="188"/>
      <c r="BI10" s="189"/>
      <c r="BJ10" s="193"/>
      <c r="BK10" s="194"/>
      <c r="BL10" s="194"/>
      <c r="BM10" s="194"/>
      <c r="BN10" s="194"/>
      <c r="BO10" s="194"/>
      <c r="BP10" s="194"/>
      <c r="BQ10" s="195"/>
      <c r="BR10" s="269"/>
      <c r="BS10" s="270"/>
      <c r="BT10" s="270"/>
      <c r="BU10" s="270"/>
      <c r="BV10" s="270"/>
      <c r="BW10" s="270"/>
      <c r="BX10" s="270"/>
      <c r="BY10" s="270"/>
      <c r="BZ10" s="270"/>
      <c r="CA10" s="270"/>
      <c r="CB10" s="270"/>
      <c r="CC10" s="270"/>
      <c r="CD10" s="270"/>
      <c r="CE10" s="270"/>
      <c r="CF10" s="270"/>
      <c r="CG10" s="270"/>
      <c r="CH10" s="270"/>
      <c r="CI10" s="271"/>
      <c r="CJ10" s="6"/>
      <c r="CK10" s="6"/>
      <c r="CL10" s="6"/>
      <c r="CM10" s="6"/>
      <c r="CN10" s="6"/>
      <c r="CO10" s="6"/>
      <c r="CP10" s="6"/>
      <c r="CQ10" s="6"/>
      <c r="CR10" s="6"/>
      <c r="CS10" s="6"/>
      <c r="CT10" s="6"/>
      <c r="CU10" s="6"/>
      <c r="CV10" s="6"/>
    </row>
    <row r="11" spans="1:100" ht="8.25" customHeight="1" thickTop="1" thickBo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row>
    <row r="12" spans="1:100" ht="21.75" thickBot="1" x14ac:dyDescent="0.2">
      <c r="A12" s="232">
        <f>IF(BC64="●",AV64,SUMIF(R22,"●",O22)+SUMIF(R27,"●",O27)+SUMIF(R34,"●",O34)+SUMIF(R43,"●",O43)+SUMIF(R55,"●",O55)+SUMIF(R60,"●",O60)+SUMIF(R65,"●",O65)+SUMIF(AL20,"●",AI20)+SUMIF(AL28,"●",AI28)+SUMIF(AL34,"●",AI34)+SUMIF(AL43,"●",AI43)+SUMIF(AL51,"●",AI51)+SUMIF(BF56,"●",BC56)+SUMIF(BF63,"●",BC63)+SUMIF(BF21,"●",BC21)+SUMIF(BF28,"●",BC28)+SUMIF(BF31,"●",BC31)+SUMIF(BF38,"●",BC38)+SUMIF(BF46,"●",BC46)+SUMIF(AL61,"●",AI61)+SUM(R22,R27,R34,R43,R55,R60,R65,AL20,AL28,AL34,AL43,AL51,AL61,BF56,BF63,BF21,BF28,BF31,BF38,BF46))</f>
        <v>0</v>
      </c>
      <c r="B12" s="233"/>
      <c r="C12" s="233"/>
      <c r="D12" s="233"/>
      <c r="E12" s="233"/>
      <c r="F12" s="233"/>
      <c r="G12" s="233"/>
      <c r="H12" s="233"/>
      <c r="I12" s="233"/>
      <c r="J12" s="233"/>
      <c r="K12" s="277" t="s">
        <v>29</v>
      </c>
      <c r="L12" s="277"/>
      <c r="M12" s="263" t="s">
        <v>71</v>
      </c>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183">
        <f>IF(BC64="●",130,IF(R22="●",COUNTA(O14:O21),COUNTA(R14:R21))+IF(R27="●",COUNTA(O23:O26),COUNTA(R23:R26))+IF(R34="●",COUNTA(O28:O33),COUNTA(R28:R33))+IF(R43="●",COUNTA(O35:O42),COUNTA(R35:R42))+IF(R55="●",COUNTA(O44:O54),COUNTA(R44:R54))+IF(R60="●",COUNTA(O56:O59),COUNTA(R56:R59))+IF(R65="●",COUNTA(O61:O64),COUNTA(R61:R64))+IF(AL20="●",COUNTA(AI14:AI19),COUNTA(AL14:AL19))+IF(AL28="●",COUNTA(AI21:AI27),COUNTA(AL21:AL27))+IF(AL34="●",COUNTA(AI29:AI33),COUNTA(AL29:AL33))+IF(AL43="●",COUNTA(AI35:AI42),COUNTA(AL35:AL42))+IF(AL51="●",COUNTA(AI44:AI50),COUNTA(AL44:AL50))+IF(AL61="●",COUNTA(AI52:AI60),COUNTA(AL52:AL60))+IF(BF56="●",COUNTA(BC47:BC55),COUNTA(BF47:BF55))+IF(BF63="●",COUNTA(BC57:BC62),COUNTA(BF57:BF62))+IF(BF21="●",COUNTA(BC14:BC20),COUNTA(BF14:BF20))+IF(BF28="●",COUNTA(BC22:BC27),COUNTA(BF22:BF27))+IF(BF31="●",COUNTA(BC29:BC30),COUNTA(BF29:BF30))+IF(BF38="●",COUNTA(BC32:BC37),COUNTA(BF32:BF37))+IF(BF46="●",COUNTA(BC39:BC45),COUNTA(BF39:BF45)))</f>
        <v>0</v>
      </c>
      <c r="AX12" s="183"/>
      <c r="AY12" s="183"/>
      <c r="AZ12" s="183"/>
      <c r="BA12" s="183"/>
      <c r="BB12" s="183"/>
      <c r="BC12" s="183"/>
      <c r="BD12" s="183"/>
      <c r="BE12" s="261" t="s">
        <v>454</v>
      </c>
      <c r="BF12" s="261"/>
      <c r="BG12" s="261"/>
      <c r="BH12" s="262"/>
      <c r="BI12" s="232">
        <f>IF(CQ89="●",CJ89,SUMIF(BZ25,"●",BW25)+SUMIF(BZ46,"●",BW46)+SUMIF(BZ53,"●",BW53)+SUMIF(BZ57,"●",BW57)+SUMIF(BZ65,"●",BW65)+SUMIF(BZ72,"●",BW72)+SUMIF(BZ74,"●",BW74)+SUMIF(BZ89,"●",BW89)+SUMIF(CT29,"●",CQ29)+SUMIF(CT34,"●",CQ34)+SUMIF(CT41,"●",CQ41)+SUMIF(CT50,"●",CQ50)+SUMIF(CT58,"●",CQ58)+SUMIF(CT63,"●",CQ63)+SUMIF(CT67,"●",CQ67)+SUMIF(CT75,"●",CQ75)+SUMIF(CT79,"●",CQ79)+SUMIF(CT88,"●",CQ88)+SUM(BZ25,BZ46,BZ53,BZ57,BZ65,BZ72,BZ74,BZ89,CT29,CT41,CT50,CT58,CT63,CT67,CT75,CT79,CT88,CT34))</f>
        <v>0</v>
      </c>
      <c r="BJ12" s="233"/>
      <c r="BK12" s="233"/>
      <c r="BL12" s="233"/>
      <c r="BM12" s="233"/>
      <c r="BN12" s="233"/>
      <c r="BO12" s="233"/>
      <c r="BP12" s="233"/>
      <c r="BQ12" s="233"/>
      <c r="BR12" s="233"/>
      <c r="BS12" s="277" t="s">
        <v>29</v>
      </c>
      <c r="BT12" s="277"/>
      <c r="BU12" s="263" t="s">
        <v>369</v>
      </c>
      <c r="BV12" s="263"/>
      <c r="BW12" s="263"/>
      <c r="BX12" s="263"/>
      <c r="BY12" s="263"/>
      <c r="BZ12" s="263"/>
      <c r="CA12" s="263"/>
      <c r="CB12" s="263"/>
      <c r="CC12" s="263"/>
      <c r="CD12" s="263"/>
      <c r="CE12" s="263"/>
      <c r="CF12" s="263"/>
      <c r="CG12" s="263"/>
      <c r="CH12" s="263"/>
      <c r="CI12" s="263"/>
      <c r="CJ12" s="263"/>
      <c r="CK12" s="183">
        <f>IF(CQ89="●",123,IF(BZ25="●",COUNTA(BW14:BW24),COUNTA(BZ14:BZ24))+IF(BZ46="●",COUNTA(BW26:BW45),COUNTA(BZ26:BZ45))+IF(BZ53="●",COUNTA(BW47:BW52),COUNTA(BZ47:BZ52))+IF(BZ57="●",COUNTA(BW54:BW56),COUNTA(BZ54:BZ56))+IF(BZ65="●",COUNTA(BW58:BW64),COUNTA(BZ58:BZ64))+IF(BZ72="●",COUNTA(BW66:BW71),COUNTA(BZ66:BZ71))+IF(BZ89="●",COUNTA(BW75:BW88),COUNTA(BZ75:BZ88))+IF(CT29="●",COUNTA(CQ14:CQ28),COUNTA(CT14:CT28))+IF(CT34="●",COUNTA(CQ30:CQ33),COUNTA(CT30:CT33))+IF(CT41="●",COUNTA(CQ35:CQ40),COUNTA(CT35:CT40))+IF(CT50="●",COUNTA(CQ42:CQ49),COUNTA(CT42:CT49))+IF(CT58="●",COUNTA(CQ51:CQ57),COUNTA(CT51:CT57))+IF(CT63="●",COUNTA(CQ59:CQ62),COUNTA(CT59:CT62))+IF(CT67="●",COUNTA(CQ64:CQ66),COUNTA(CT64:CT66))+IF(CT75="●",COUNTA(CQ68:CQ74),COUNTA(CT68:CT74))+IF(CT79="●",COUNTA(CQ76:CQ78),COUNTA(CT76:CT78))+IF(CT88="●",COUNTA(CQ80:CQ87),COUNTA(CT80:CT87))+IF(BZ74="●",COUNTA(BW73),COUNTA(BZ73)))</f>
        <v>0</v>
      </c>
      <c r="CL12" s="183"/>
      <c r="CM12" s="183"/>
      <c r="CN12" s="183"/>
      <c r="CO12" s="183"/>
      <c r="CP12" s="183"/>
      <c r="CQ12" s="183"/>
      <c r="CR12" s="183"/>
      <c r="CS12" s="261" t="s">
        <v>454</v>
      </c>
      <c r="CT12" s="261"/>
      <c r="CU12" s="261"/>
      <c r="CV12" s="262"/>
    </row>
    <row r="13" spans="1:100" ht="15" thickBot="1" x14ac:dyDescent="0.2">
      <c r="A13" s="274" t="s">
        <v>455</v>
      </c>
      <c r="B13" s="275"/>
      <c r="C13" s="276"/>
      <c r="D13" s="282" t="s">
        <v>30</v>
      </c>
      <c r="E13" s="275"/>
      <c r="F13" s="275"/>
      <c r="G13" s="275"/>
      <c r="H13" s="275"/>
      <c r="I13" s="275"/>
      <c r="J13" s="275"/>
      <c r="K13" s="275"/>
      <c r="L13" s="275"/>
      <c r="M13" s="275"/>
      <c r="N13" s="276"/>
      <c r="O13" s="250" t="s">
        <v>35</v>
      </c>
      <c r="P13" s="250"/>
      <c r="Q13" s="250"/>
      <c r="R13" s="222" t="s">
        <v>31</v>
      </c>
      <c r="S13" s="222"/>
      <c r="T13" s="223"/>
      <c r="U13" s="274" t="s">
        <v>455</v>
      </c>
      <c r="V13" s="275"/>
      <c r="W13" s="276"/>
      <c r="X13" s="282" t="s">
        <v>30</v>
      </c>
      <c r="Y13" s="275"/>
      <c r="Z13" s="275"/>
      <c r="AA13" s="275"/>
      <c r="AB13" s="275"/>
      <c r="AC13" s="275"/>
      <c r="AD13" s="275"/>
      <c r="AE13" s="275"/>
      <c r="AF13" s="275"/>
      <c r="AG13" s="275"/>
      <c r="AH13" s="276"/>
      <c r="AI13" s="250" t="s">
        <v>35</v>
      </c>
      <c r="AJ13" s="250"/>
      <c r="AK13" s="250"/>
      <c r="AL13" s="222" t="s">
        <v>31</v>
      </c>
      <c r="AM13" s="222"/>
      <c r="AN13" s="223"/>
      <c r="AO13" s="274" t="s">
        <v>455</v>
      </c>
      <c r="AP13" s="275"/>
      <c r="AQ13" s="276"/>
      <c r="AR13" s="282" t="s">
        <v>30</v>
      </c>
      <c r="AS13" s="275"/>
      <c r="AT13" s="275"/>
      <c r="AU13" s="275"/>
      <c r="AV13" s="275"/>
      <c r="AW13" s="275"/>
      <c r="AX13" s="275"/>
      <c r="AY13" s="275"/>
      <c r="AZ13" s="275"/>
      <c r="BA13" s="275"/>
      <c r="BB13" s="276"/>
      <c r="BC13" s="250" t="s">
        <v>35</v>
      </c>
      <c r="BD13" s="250"/>
      <c r="BE13" s="250"/>
      <c r="BF13" s="222" t="s">
        <v>31</v>
      </c>
      <c r="BG13" s="222"/>
      <c r="BH13" s="223"/>
      <c r="BI13" s="274" t="s">
        <v>455</v>
      </c>
      <c r="BJ13" s="275"/>
      <c r="BK13" s="276"/>
      <c r="BL13" s="282" t="s">
        <v>30</v>
      </c>
      <c r="BM13" s="275"/>
      <c r="BN13" s="275"/>
      <c r="BO13" s="275"/>
      <c r="BP13" s="275"/>
      <c r="BQ13" s="275"/>
      <c r="BR13" s="275"/>
      <c r="BS13" s="275"/>
      <c r="BT13" s="275"/>
      <c r="BU13" s="275"/>
      <c r="BV13" s="276"/>
      <c r="BW13" s="250" t="s">
        <v>35</v>
      </c>
      <c r="BX13" s="250"/>
      <c r="BY13" s="250"/>
      <c r="BZ13" s="222" t="s">
        <v>31</v>
      </c>
      <c r="CA13" s="222"/>
      <c r="CB13" s="223"/>
      <c r="CC13" s="274" t="s">
        <v>455</v>
      </c>
      <c r="CD13" s="275"/>
      <c r="CE13" s="276"/>
      <c r="CF13" s="282" t="s">
        <v>30</v>
      </c>
      <c r="CG13" s="275"/>
      <c r="CH13" s="275"/>
      <c r="CI13" s="275"/>
      <c r="CJ13" s="275"/>
      <c r="CK13" s="275"/>
      <c r="CL13" s="275"/>
      <c r="CM13" s="275"/>
      <c r="CN13" s="275"/>
      <c r="CO13" s="275"/>
      <c r="CP13" s="276"/>
      <c r="CQ13" s="250" t="s">
        <v>35</v>
      </c>
      <c r="CR13" s="250"/>
      <c r="CS13" s="250"/>
      <c r="CT13" s="222" t="s">
        <v>31</v>
      </c>
      <c r="CU13" s="222"/>
      <c r="CV13" s="223"/>
    </row>
    <row r="14" spans="1:100" ht="12.75" customHeight="1" x14ac:dyDescent="0.15">
      <c r="A14" s="56">
        <v>451136</v>
      </c>
      <c r="B14" s="57"/>
      <c r="C14" s="58"/>
      <c r="D14" s="59" t="s">
        <v>640</v>
      </c>
      <c r="E14" s="60"/>
      <c r="F14" s="60"/>
      <c r="G14" s="60"/>
      <c r="H14" s="60"/>
      <c r="I14" s="60"/>
      <c r="J14" s="60"/>
      <c r="K14" s="60"/>
      <c r="L14" s="60"/>
      <c r="M14" s="60"/>
      <c r="N14" s="61"/>
      <c r="O14" s="77">
        <v>250</v>
      </c>
      <c r="P14" s="45"/>
      <c r="Q14" s="45"/>
      <c r="R14" s="44"/>
      <c r="S14" s="45"/>
      <c r="T14" s="46"/>
      <c r="U14" s="56">
        <v>451123</v>
      </c>
      <c r="V14" s="57"/>
      <c r="W14" s="58"/>
      <c r="X14" s="59" t="s">
        <v>245</v>
      </c>
      <c r="Y14" s="60"/>
      <c r="Z14" s="60"/>
      <c r="AA14" s="60"/>
      <c r="AB14" s="60"/>
      <c r="AC14" s="60"/>
      <c r="AD14" s="60"/>
      <c r="AE14" s="60"/>
      <c r="AF14" s="60"/>
      <c r="AG14" s="60"/>
      <c r="AH14" s="61"/>
      <c r="AI14" s="77">
        <v>280</v>
      </c>
      <c r="AJ14" s="45"/>
      <c r="AK14" s="45"/>
      <c r="AL14" s="44"/>
      <c r="AM14" s="45"/>
      <c r="AN14" s="46"/>
      <c r="AO14" s="113">
        <v>451108</v>
      </c>
      <c r="AP14" s="57"/>
      <c r="AQ14" s="58"/>
      <c r="AR14" s="59" t="s">
        <v>379</v>
      </c>
      <c r="AS14" s="60"/>
      <c r="AT14" s="60"/>
      <c r="AU14" s="60"/>
      <c r="AV14" s="60"/>
      <c r="AW14" s="60"/>
      <c r="AX14" s="60"/>
      <c r="AY14" s="60"/>
      <c r="AZ14" s="60"/>
      <c r="BA14" s="60"/>
      <c r="BB14" s="61"/>
      <c r="BC14" s="77">
        <v>400</v>
      </c>
      <c r="BD14" s="45"/>
      <c r="BE14" s="45"/>
      <c r="BF14" s="44"/>
      <c r="BG14" s="45"/>
      <c r="BH14" s="46"/>
      <c r="BI14" s="56">
        <v>452001</v>
      </c>
      <c r="BJ14" s="57"/>
      <c r="BK14" s="58"/>
      <c r="BL14" s="59" t="s">
        <v>74</v>
      </c>
      <c r="BM14" s="60"/>
      <c r="BN14" s="60"/>
      <c r="BO14" s="60"/>
      <c r="BP14" s="60"/>
      <c r="BQ14" s="60"/>
      <c r="BR14" s="60"/>
      <c r="BS14" s="60"/>
      <c r="BT14" s="60"/>
      <c r="BU14" s="60"/>
      <c r="BV14" s="61"/>
      <c r="BW14" s="77">
        <v>600</v>
      </c>
      <c r="BX14" s="45"/>
      <c r="BY14" s="45"/>
      <c r="BZ14" s="44"/>
      <c r="CA14" s="45"/>
      <c r="CB14" s="46"/>
      <c r="CC14" s="56">
        <v>452049</v>
      </c>
      <c r="CD14" s="57"/>
      <c r="CE14" s="58"/>
      <c r="CF14" s="59" t="s">
        <v>601</v>
      </c>
      <c r="CG14" s="60"/>
      <c r="CH14" s="60"/>
      <c r="CI14" s="60"/>
      <c r="CJ14" s="60"/>
      <c r="CK14" s="60"/>
      <c r="CL14" s="60"/>
      <c r="CM14" s="60"/>
      <c r="CN14" s="60"/>
      <c r="CO14" s="60"/>
      <c r="CP14" s="61"/>
      <c r="CQ14" s="77">
        <v>400</v>
      </c>
      <c r="CR14" s="45"/>
      <c r="CS14" s="45"/>
      <c r="CT14" s="44"/>
      <c r="CU14" s="45"/>
      <c r="CV14" s="46"/>
    </row>
    <row r="15" spans="1:100" ht="12.75" customHeight="1" x14ac:dyDescent="0.15">
      <c r="A15" s="56">
        <v>451001</v>
      </c>
      <c r="B15" s="57"/>
      <c r="C15" s="58"/>
      <c r="D15" s="59" t="s">
        <v>639</v>
      </c>
      <c r="E15" s="60"/>
      <c r="F15" s="60"/>
      <c r="G15" s="60"/>
      <c r="H15" s="60"/>
      <c r="I15" s="60"/>
      <c r="J15" s="60"/>
      <c r="K15" s="60"/>
      <c r="L15" s="60"/>
      <c r="M15" s="60"/>
      <c r="N15" s="61"/>
      <c r="O15" s="77">
        <v>600</v>
      </c>
      <c r="P15" s="45"/>
      <c r="Q15" s="45"/>
      <c r="R15" s="44"/>
      <c r="S15" s="45"/>
      <c r="T15" s="46"/>
      <c r="U15" s="113">
        <v>451124</v>
      </c>
      <c r="V15" s="57"/>
      <c r="W15" s="58"/>
      <c r="X15" s="59" t="s">
        <v>247</v>
      </c>
      <c r="Y15" s="60"/>
      <c r="Z15" s="60"/>
      <c r="AA15" s="60"/>
      <c r="AB15" s="60"/>
      <c r="AC15" s="60"/>
      <c r="AD15" s="60"/>
      <c r="AE15" s="60"/>
      <c r="AF15" s="60"/>
      <c r="AG15" s="60"/>
      <c r="AH15" s="61"/>
      <c r="AI15" s="77">
        <v>165</v>
      </c>
      <c r="AJ15" s="45"/>
      <c r="AK15" s="45"/>
      <c r="AL15" s="44"/>
      <c r="AM15" s="45"/>
      <c r="AN15" s="46"/>
      <c r="AO15" s="56">
        <v>451069</v>
      </c>
      <c r="AP15" s="57"/>
      <c r="AQ15" s="58"/>
      <c r="AR15" s="59" t="s">
        <v>479</v>
      </c>
      <c r="AS15" s="60"/>
      <c r="AT15" s="60"/>
      <c r="AU15" s="60"/>
      <c r="AV15" s="60"/>
      <c r="AW15" s="60"/>
      <c r="AX15" s="60"/>
      <c r="AY15" s="60"/>
      <c r="AZ15" s="60"/>
      <c r="BA15" s="60"/>
      <c r="BB15" s="61"/>
      <c r="BC15" s="77">
        <v>360</v>
      </c>
      <c r="BD15" s="45"/>
      <c r="BE15" s="45"/>
      <c r="BF15" s="44"/>
      <c r="BG15" s="45"/>
      <c r="BH15" s="46"/>
      <c r="BI15" s="56">
        <v>452002</v>
      </c>
      <c r="BJ15" s="57"/>
      <c r="BK15" s="58"/>
      <c r="BL15" s="59" t="s">
        <v>79</v>
      </c>
      <c r="BM15" s="60"/>
      <c r="BN15" s="60"/>
      <c r="BO15" s="60"/>
      <c r="BP15" s="60"/>
      <c r="BQ15" s="60"/>
      <c r="BR15" s="60"/>
      <c r="BS15" s="60"/>
      <c r="BT15" s="60"/>
      <c r="BU15" s="60"/>
      <c r="BV15" s="61"/>
      <c r="BW15" s="77">
        <v>850</v>
      </c>
      <c r="BX15" s="45"/>
      <c r="BY15" s="45"/>
      <c r="BZ15" s="44"/>
      <c r="CA15" s="45"/>
      <c r="CB15" s="46"/>
      <c r="CC15" s="56">
        <v>452135</v>
      </c>
      <c r="CD15" s="57"/>
      <c r="CE15" s="58"/>
      <c r="CF15" s="59" t="s">
        <v>602</v>
      </c>
      <c r="CG15" s="60"/>
      <c r="CH15" s="60"/>
      <c r="CI15" s="60"/>
      <c r="CJ15" s="60"/>
      <c r="CK15" s="60"/>
      <c r="CL15" s="60"/>
      <c r="CM15" s="60"/>
      <c r="CN15" s="60"/>
      <c r="CO15" s="60"/>
      <c r="CP15" s="61"/>
      <c r="CQ15" s="77">
        <v>200</v>
      </c>
      <c r="CR15" s="45"/>
      <c r="CS15" s="45"/>
      <c r="CT15" s="44"/>
      <c r="CU15" s="45"/>
      <c r="CV15" s="46"/>
    </row>
    <row r="16" spans="1:100" ht="12.75" customHeight="1" x14ac:dyDescent="0.15">
      <c r="A16" s="56">
        <v>451002</v>
      </c>
      <c r="B16" s="57"/>
      <c r="C16" s="58"/>
      <c r="D16" s="59" t="s">
        <v>76</v>
      </c>
      <c r="E16" s="60"/>
      <c r="F16" s="60"/>
      <c r="G16" s="60"/>
      <c r="H16" s="60"/>
      <c r="I16" s="60"/>
      <c r="J16" s="60"/>
      <c r="K16" s="60"/>
      <c r="L16" s="60"/>
      <c r="M16" s="60"/>
      <c r="N16" s="61"/>
      <c r="O16" s="77">
        <v>250</v>
      </c>
      <c r="P16" s="45"/>
      <c r="Q16" s="45"/>
      <c r="R16" s="44"/>
      <c r="S16" s="45"/>
      <c r="T16" s="46"/>
      <c r="U16" s="113">
        <v>451125</v>
      </c>
      <c r="V16" s="57"/>
      <c r="W16" s="58"/>
      <c r="X16" s="59" t="s">
        <v>248</v>
      </c>
      <c r="Y16" s="60"/>
      <c r="Z16" s="60"/>
      <c r="AA16" s="60"/>
      <c r="AB16" s="60"/>
      <c r="AC16" s="60"/>
      <c r="AD16" s="60"/>
      <c r="AE16" s="60"/>
      <c r="AF16" s="60"/>
      <c r="AG16" s="60"/>
      <c r="AH16" s="61"/>
      <c r="AI16" s="77">
        <v>770</v>
      </c>
      <c r="AJ16" s="45"/>
      <c r="AK16" s="45"/>
      <c r="AL16" s="44"/>
      <c r="AM16" s="45"/>
      <c r="AN16" s="46"/>
      <c r="AO16" s="56">
        <v>451070</v>
      </c>
      <c r="AP16" s="57"/>
      <c r="AQ16" s="58"/>
      <c r="AR16" s="59" t="s">
        <v>120</v>
      </c>
      <c r="AS16" s="60"/>
      <c r="AT16" s="60"/>
      <c r="AU16" s="60"/>
      <c r="AV16" s="60"/>
      <c r="AW16" s="60"/>
      <c r="AX16" s="60"/>
      <c r="AY16" s="60"/>
      <c r="AZ16" s="60"/>
      <c r="BA16" s="60"/>
      <c r="BB16" s="61"/>
      <c r="BC16" s="77">
        <v>350</v>
      </c>
      <c r="BD16" s="45"/>
      <c r="BE16" s="45"/>
      <c r="BF16" s="44"/>
      <c r="BG16" s="45"/>
      <c r="BH16" s="46"/>
      <c r="BI16" s="56">
        <v>452003</v>
      </c>
      <c r="BJ16" s="57"/>
      <c r="BK16" s="58"/>
      <c r="BL16" s="59" t="s">
        <v>84</v>
      </c>
      <c r="BM16" s="60"/>
      <c r="BN16" s="60"/>
      <c r="BO16" s="60"/>
      <c r="BP16" s="60"/>
      <c r="BQ16" s="60"/>
      <c r="BR16" s="60"/>
      <c r="BS16" s="60"/>
      <c r="BT16" s="60"/>
      <c r="BU16" s="60"/>
      <c r="BV16" s="61"/>
      <c r="BW16" s="77">
        <v>600</v>
      </c>
      <c r="BX16" s="45"/>
      <c r="BY16" s="45"/>
      <c r="BZ16" s="44"/>
      <c r="CA16" s="45"/>
      <c r="CB16" s="46"/>
      <c r="CC16" s="56">
        <v>452139</v>
      </c>
      <c r="CD16" s="57"/>
      <c r="CE16" s="58"/>
      <c r="CF16" s="59" t="s">
        <v>625</v>
      </c>
      <c r="CG16" s="60"/>
      <c r="CH16" s="60"/>
      <c r="CI16" s="60"/>
      <c r="CJ16" s="60"/>
      <c r="CK16" s="60"/>
      <c r="CL16" s="60"/>
      <c r="CM16" s="60"/>
      <c r="CN16" s="60"/>
      <c r="CO16" s="60"/>
      <c r="CP16" s="61"/>
      <c r="CQ16" s="77">
        <v>400</v>
      </c>
      <c r="CR16" s="45"/>
      <c r="CS16" s="45"/>
      <c r="CT16" s="44"/>
      <c r="CU16" s="45"/>
      <c r="CV16" s="46"/>
    </row>
    <row r="17" spans="1:100" ht="12.75" customHeight="1" x14ac:dyDescent="0.15">
      <c r="A17" s="56">
        <v>451003</v>
      </c>
      <c r="B17" s="57"/>
      <c r="C17" s="58"/>
      <c r="D17" s="59" t="s">
        <v>81</v>
      </c>
      <c r="E17" s="60"/>
      <c r="F17" s="60"/>
      <c r="G17" s="60"/>
      <c r="H17" s="60"/>
      <c r="I17" s="60"/>
      <c r="J17" s="60"/>
      <c r="K17" s="60"/>
      <c r="L17" s="60"/>
      <c r="M17" s="60"/>
      <c r="N17" s="61"/>
      <c r="O17" s="77">
        <v>136</v>
      </c>
      <c r="P17" s="45"/>
      <c r="Q17" s="45"/>
      <c r="R17" s="44"/>
      <c r="S17" s="45"/>
      <c r="T17" s="46"/>
      <c r="U17" s="113">
        <v>451126</v>
      </c>
      <c r="V17" s="57"/>
      <c r="W17" s="58"/>
      <c r="X17" s="59" t="s">
        <v>542</v>
      </c>
      <c r="Y17" s="60"/>
      <c r="Z17" s="60"/>
      <c r="AA17" s="60"/>
      <c r="AB17" s="60"/>
      <c r="AC17" s="60"/>
      <c r="AD17" s="60"/>
      <c r="AE17" s="60"/>
      <c r="AF17" s="60"/>
      <c r="AG17" s="60"/>
      <c r="AH17" s="61"/>
      <c r="AI17" s="77">
        <v>500</v>
      </c>
      <c r="AJ17" s="45"/>
      <c r="AK17" s="45"/>
      <c r="AL17" s="44"/>
      <c r="AM17" s="45"/>
      <c r="AN17" s="46"/>
      <c r="AO17" s="56">
        <v>451071</v>
      </c>
      <c r="AP17" s="57"/>
      <c r="AQ17" s="58"/>
      <c r="AR17" s="59" t="s">
        <v>125</v>
      </c>
      <c r="AS17" s="60"/>
      <c r="AT17" s="60"/>
      <c r="AU17" s="60"/>
      <c r="AV17" s="60"/>
      <c r="AW17" s="60"/>
      <c r="AX17" s="60"/>
      <c r="AY17" s="60"/>
      <c r="AZ17" s="60"/>
      <c r="BA17" s="60"/>
      <c r="BB17" s="61"/>
      <c r="BC17" s="77">
        <v>500</v>
      </c>
      <c r="BD17" s="45"/>
      <c r="BE17" s="45"/>
      <c r="BF17" s="44"/>
      <c r="BG17" s="45"/>
      <c r="BH17" s="46"/>
      <c r="BI17" s="56">
        <v>452120</v>
      </c>
      <c r="BJ17" s="57"/>
      <c r="BK17" s="58"/>
      <c r="BL17" s="59" t="s">
        <v>526</v>
      </c>
      <c r="BM17" s="60"/>
      <c r="BN17" s="60"/>
      <c r="BO17" s="60"/>
      <c r="BP17" s="60"/>
      <c r="BQ17" s="60"/>
      <c r="BR17" s="60"/>
      <c r="BS17" s="60"/>
      <c r="BT17" s="60"/>
      <c r="BU17" s="60"/>
      <c r="BV17" s="61"/>
      <c r="BW17" s="77">
        <v>400</v>
      </c>
      <c r="BX17" s="45"/>
      <c r="BY17" s="45"/>
      <c r="BZ17" s="44"/>
      <c r="CA17" s="45"/>
      <c r="CB17" s="46"/>
      <c r="CC17" s="56">
        <v>452051</v>
      </c>
      <c r="CD17" s="57"/>
      <c r="CE17" s="58"/>
      <c r="CF17" s="59" t="s">
        <v>115</v>
      </c>
      <c r="CG17" s="60"/>
      <c r="CH17" s="60"/>
      <c r="CI17" s="60"/>
      <c r="CJ17" s="60"/>
      <c r="CK17" s="60"/>
      <c r="CL17" s="60"/>
      <c r="CM17" s="60"/>
      <c r="CN17" s="60"/>
      <c r="CO17" s="60"/>
      <c r="CP17" s="61"/>
      <c r="CQ17" s="77">
        <v>600</v>
      </c>
      <c r="CR17" s="45"/>
      <c r="CS17" s="45"/>
      <c r="CT17" s="44"/>
      <c r="CU17" s="45"/>
      <c r="CV17" s="46"/>
    </row>
    <row r="18" spans="1:100" ht="12.75" customHeight="1" x14ac:dyDescent="0.15">
      <c r="A18" s="56">
        <v>451004</v>
      </c>
      <c r="B18" s="57"/>
      <c r="C18" s="58"/>
      <c r="D18" s="59" t="s">
        <v>85</v>
      </c>
      <c r="E18" s="60"/>
      <c r="F18" s="60"/>
      <c r="G18" s="60"/>
      <c r="H18" s="60"/>
      <c r="I18" s="60"/>
      <c r="J18" s="60"/>
      <c r="K18" s="60"/>
      <c r="L18" s="60"/>
      <c r="M18" s="60"/>
      <c r="N18" s="61"/>
      <c r="O18" s="77">
        <v>200</v>
      </c>
      <c r="P18" s="45"/>
      <c r="Q18" s="45"/>
      <c r="R18" s="44"/>
      <c r="S18" s="45"/>
      <c r="T18" s="46"/>
      <c r="U18" s="113">
        <v>451127</v>
      </c>
      <c r="V18" s="57"/>
      <c r="W18" s="58"/>
      <c r="X18" s="59" t="s">
        <v>375</v>
      </c>
      <c r="Y18" s="60"/>
      <c r="Z18" s="60"/>
      <c r="AA18" s="60"/>
      <c r="AB18" s="60"/>
      <c r="AC18" s="60"/>
      <c r="AD18" s="60"/>
      <c r="AE18" s="60"/>
      <c r="AF18" s="60"/>
      <c r="AG18" s="60"/>
      <c r="AH18" s="61"/>
      <c r="AI18" s="77">
        <v>450</v>
      </c>
      <c r="AJ18" s="45"/>
      <c r="AK18" s="45"/>
      <c r="AL18" s="44"/>
      <c r="AM18" s="45"/>
      <c r="AN18" s="46"/>
      <c r="AO18" s="56">
        <v>451072</v>
      </c>
      <c r="AP18" s="57"/>
      <c r="AQ18" s="58"/>
      <c r="AR18" s="59" t="s">
        <v>129</v>
      </c>
      <c r="AS18" s="60"/>
      <c r="AT18" s="60"/>
      <c r="AU18" s="60"/>
      <c r="AV18" s="60"/>
      <c r="AW18" s="60"/>
      <c r="AX18" s="60"/>
      <c r="AY18" s="60"/>
      <c r="AZ18" s="60"/>
      <c r="BA18" s="60"/>
      <c r="BB18" s="61"/>
      <c r="BC18" s="77">
        <v>500</v>
      </c>
      <c r="BD18" s="45"/>
      <c r="BE18" s="45"/>
      <c r="BF18" s="44"/>
      <c r="BG18" s="45"/>
      <c r="BH18" s="46"/>
      <c r="BI18" s="56">
        <v>452004</v>
      </c>
      <c r="BJ18" s="57"/>
      <c r="BK18" s="58"/>
      <c r="BL18" s="59" t="s">
        <v>88</v>
      </c>
      <c r="BM18" s="60"/>
      <c r="BN18" s="60"/>
      <c r="BO18" s="60"/>
      <c r="BP18" s="60"/>
      <c r="BQ18" s="60"/>
      <c r="BR18" s="60"/>
      <c r="BS18" s="60"/>
      <c r="BT18" s="60"/>
      <c r="BU18" s="60"/>
      <c r="BV18" s="61"/>
      <c r="BW18" s="77">
        <v>500</v>
      </c>
      <c r="BX18" s="45"/>
      <c r="BY18" s="45"/>
      <c r="BZ18" s="44"/>
      <c r="CA18" s="45"/>
      <c r="CB18" s="46"/>
      <c r="CC18" s="56">
        <v>452052</v>
      </c>
      <c r="CD18" s="57"/>
      <c r="CE18" s="58"/>
      <c r="CF18" s="59" t="s">
        <v>118</v>
      </c>
      <c r="CG18" s="60"/>
      <c r="CH18" s="60"/>
      <c r="CI18" s="60"/>
      <c r="CJ18" s="60"/>
      <c r="CK18" s="60"/>
      <c r="CL18" s="60"/>
      <c r="CM18" s="60"/>
      <c r="CN18" s="60"/>
      <c r="CO18" s="60"/>
      <c r="CP18" s="61"/>
      <c r="CQ18" s="77">
        <v>700</v>
      </c>
      <c r="CR18" s="45"/>
      <c r="CS18" s="45"/>
      <c r="CT18" s="44"/>
      <c r="CU18" s="45"/>
      <c r="CV18" s="46"/>
    </row>
    <row r="19" spans="1:100" ht="12.75" customHeight="1" x14ac:dyDescent="0.15">
      <c r="A19" s="56">
        <v>451005</v>
      </c>
      <c r="B19" s="57"/>
      <c r="C19" s="58"/>
      <c r="D19" s="59" t="s">
        <v>634</v>
      </c>
      <c r="E19" s="60"/>
      <c r="F19" s="60"/>
      <c r="G19" s="60"/>
      <c r="H19" s="60"/>
      <c r="I19" s="60"/>
      <c r="J19" s="60"/>
      <c r="K19" s="60"/>
      <c r="L19" s="60"/>
      <c r="M19" s="60"/>
      <c r="N19" s="61"/>
      <c r="O19" s="77">
        <v>350</v>
      </c>
      <c r="P19" s="45"/>
      <c r="Q19" s="45"/>
      <c r="R19" s="44"/>
      <c r="S19" s="45"/>
      <c r="T19" s="46"/>
      <c r="U19" s="113">
        <v>451134</v>
      </c>
      <c r="V19" s="57"/>
      <c r="W19" s="58"/>
      <c r="X19" s="59" t="s">
        <v>544</v>
      </c>
      <c r="Y19" s="60"/>
      <c r="Z19" s="60"/>
      <c r="AA19" s="60"/>
      <c r="AB19" s="60"/>
      <c r="AC19" s="60"/>
      <c r="AD19" s="60"/>
      <c r="AE19" s="60"/>
      <c r="AF19" s="60"/>
      <c r="AG19" s="60"/>
      <c r="AH19" s="61"/>
      <c r="AI19" s="77">
        <v>500</v>
      </c>
      <c r="AJ19" s="45"/>
      <c r="AK19" s="45"/>
      <c r="AL19" s="44"/>
      <c r="AM19" s="45"/>
      <c r="AN19" s="46"/>
      <c r="AO19" s="56">
        <v>451073</v>
      </c>
      <c r="AP19" s="57"/>
      <c r="AQ19" s="58"/>
      <c r="AR19" s="59" t="s">
        <v>132</v>
      </c>
      <c r="AS19" s="60"/>
      <c r="AT19" s="60"/>
      <c r="AU19" s="60"/>
      <c r="AV19" s="60"/>
      <c r="AW19" s="60"/>
      <c r="AX19" s="60"/>
      <c r="AY19" s="60"/>
      <c r="AZ19" s="60"/>
      <c r="BA19" s="60"/>
      <c r="BB19" s="61"/>
      <c r="BC19" s="77">
        <v>350</v>
      </c>
      <c r="BD19" s="45"/>
      <c r="BE19" s="45"/>
      <c r="BF19" s="44"/>
      <c r="BG19" s="45"/>
      <c r="BH19" s="46"/>
      <c r="BI19" s="56">
        <v>452005</v>
      </c>
      <c r="BJ19" s="57"/>
      <c r="BK19" s="58"/>
      <c r="BL19" s="59" t="s">
        <v>91</v>
      </c>
      <c r="BM19" s="60"/>
      <c r="BN19" s="60"/>
      <c r="BO19" s="60"/>
      <c r="BP19" s="60"/>
      <c r="BQ19" s="60"/>
      <c r="BR19" s="60"/>
      <c r="BS19" s="60"/>
      <c r="BT19" s="60"/>
      <c r="BU19" s="60"/>
      <c r="BV19" s="61"/>
      <c r="BW19" s="77">
        <v>1000</v>
      </c>
      <c r="BX19" s="45"/>
      <c r="BY19" s="45"/>
      <c r="BZ19" s="44"/>
      <c r="CA19" s="45"/>
      <c r="CB19" s="46"/>
      <c r="CC19" s="56">
        <v>452053</v>
      </c>
      <c r="CD19" s="57"/>
      <c r="CE19" s="58"/>
      <c r="CF19" s="59" t="s">
        <v>122</v>
      </c>
      <c r="CG19" s="60"/>
      <c r="CH19" s="60"/>
      <c r="CI19" s="60"/>
      <c r="CJ19" s="60"/>
      <c r="CK19" s="60"/>
      <c r="CL19" s="60"/>
      <c r="CM19" s="60"/>
      <c r="CN19" s="60"/>
      <c r="CO19" s="60"/>
      <c r="CP19" s="61"/>
      <c r="CQ19" s="77">
        <v>600</v>
      </c>
      <c r="CR19" s="45"/>
      <c r="CS19" s="45"/>
      <c r="CT19" s="44"/>
      <c r="CU19" s="45"/>
      <c r="CV19" s="46"/>
    </row>
    <row r="20" spans="1:100" ht="12.75" customHeight="1" x14ac:dyDescent="0.15">
      <c r="A20" s="56">
        <v>451007</v>
      </c>
      <c r="B20" s="57"/>
      <c r="C20" s="58"/>
      <c r="D20" s="59" t="s">
        <v>97</v>
      </c>
      <c r="E20" s="60"/>
      <c r="F20" s="60"/>
      <c r="G20" s="60"/>
      <c r="H20" s="60"/>
      <c r="I20" s="60"/>
      <c r="J20" s="60"/>
      <c r="K20" s="60"/>
      <c r="L20" s="60"/>
      <c r="M20" s="60"/>
      <c r="N20" s="61"/>
      <c r="O20" s="77">
        <v>400</v>
      </c>
      <c r="P20" s="45"/>
      <c r="Q20" s="45"/>
      <c r="R20" s="44"/>
      <c r="S20" s="45"/>
      <c r="T20" s="46"/>
      <c r="U20" s="182" t="s">
        <v>456</v>
      </c>
      <c r="V20" s="91"/>
      <c r="W20" s="91"/>
      <c r="X20" s="91"/>
      <c r="Y20" s="91"/>
      <c r="Z20" s="91"/>
      <c r="AA20" s="91"/>
      <c r="AB20" s="91"/>
      <c r="AC20" s="91"/>
      <c r="AD20" s="91"/>
      <c r="AE20" s="91"/>
      <c r="AF20" s="91"/>
      <c r="AG20" s="91"/>
      <c r="AH20" s="92"/>
      <c r="AI20" s="93">
        <f>SUM(AI14:AI19)</f>
        <v>2665</v>
      </c>
      <c r="AJ20" s="94"/>
      <c r="AK20" s="95"/>
      <c r="AL20" s="181" t="str">
        <f>IF(COUNTA(AL14:AL19)=0,"",SUMIF(AL14:AL19,"●",AI14:AI19)+SUM(AL14:AL19))</f>
        <v/>
      </c>
      <c r="AM20" s="94"/>
      <c r="AN20" s="95"/>
      <c r="AO20" s="56">
        <v>451074</v>
      </c>
      <c r="AP20" s="57"/>
      <c r="AQ20" s="58"/>
      <c r="AR20" s="59" t="s">
        <v>137</v>
      </c>
      <c r="AS20" s="60"/>
      <c r="AT20" s="60"/>
      <c r="AU20" s="60"/>
      <c r="AV20" s="60"/>
      <c r="AW20" s="60"/>
      <c r="AX20" s="60"/>
      <c r="AY20" s="60"/>
      <c r="AZ20" s="60"/>
      <c r="BA20" s="60"/>
      <c r="BB20" s="61"/>
      <c r="BC20" s="77">
        <v>500</v>
      </c>
      <c r="BD20" s="45"/>
      <c r="BE20" s="45"/>
      <c r="BF20" s="44"/>
      <c r="BG20" s="45"/>
      <c r="BH20" s="46"/>
      <c r="BI20" s="56">
        <v>452006</v>
      </c>
      <c r="BJ20" s="57"/>
      <c r="BK20" s="58"/>
      <c r="BL20" s="59" t="s">
        <v>95</v>
      </c>
      <c r="BM20" s="60"/>
      <c r="BN20" s="60"/>
      <c r="BO20" s="60"/>
      <c r="BP20" s="60"/>
      <c r="BQ20" s="60"/>
      <c r="BR20" s="60"/>
      <c r="BS20" s="60"/>
      <c r="BT20" s="60"/>
      <c r="BU20" s="60"/>
      <c r="BV20" s="61"/>
      <c r="BW20" s="77">
        <v>1500</v>
      </c>
      <c r="BX20" s="45"/>
      <c r="BY20" s="45"/>
      <c r="BZ20" s="44"/>
      <c r="CA20" s="45"/>
      <c r="CB20" s="46"/>
      <c r="CC20" s="56">
        <v>452054</v>
      </c>
      <c r="CD20" s="57"/>
      <c r="CE20" s="58"/>
      <c r="CF20" s="59" t="s">
        <v>126</v>
      </c>
      <c r="CG20" s="60"/>
      <c r="CH20" s="60"/>
      <c r="CI20" s="60"/>
      <c r="CJ20" s="60"/>
      <c r="CK20" s="60"/>
      <c r="CL20" s="60"/>
      <c r="CM20" s="60"/>
      <c r="CN20" s="60"/>
      <c r="CO20" s="60"/>
      <c r="CP20" s="61"/>
      <c r="CQ20" s="77">
        <v>800</v>
      </c>
      <c r="CR20" s="45"/>
      <c r="CS20" s="45"/>
      <c r="CT20" s="44"/>
      <c r="CU20" s="45"/>
      <c r="CV20" s="46"/>
    </row>
    <row r="21" spans="1:100" ht="12.75" customHeight="1" x14ac:dyDescent="0.15">
      <c r="A21" s="56">
        <v>451008</v>
      </c>
      <c r="B21" s="57"/>
      <c r="C21" s="58"/>
      <c r="D21" s="59" t="s">
        <v>101</v>
      </c>
      <c r="E21" s="60"/>
      <c r="F21" s="60"/>
      <c r="G21" s="60"/>
      <c r="H21" s="60"/>
      <c r="I21" s="60"/>
      <c r="J21" s="60"/>
      <c r="K21" s="60"/>
      <c r="L21" s="60"/>
      <c r="M21" s="60"/>
      <c r="N21" s="61"/>
      <c r="O21" s="77">
        <v>85</v>
      </c>
      <c r="P21" s="45"/>
      <c r="Q21" s="45"/>
      <c r="R21" s="44"/>
      <c r="S21" s="45"/>
      <c r="T21" s="46"/>
      <c r="U21" s="113">
        <v>451038</v>
      </c>
      <c r="V21" s="57"/>
      <c r="W21" s="58"/>
      <c r="X21" s="59" t="s">
        <v>577</v>
      </c>
      <c r="Y21" s="60"/>
      <c r="Z21" s="60"/>
      <c r="AA21" s="60"/>
      <c r="AB21" s="60"/>
      <c r="AC21" s="60"/>
      <c r="AD21" s="60"/>
      <c r="AE21" s="60"/>
      <c r="AF21" s="60"/>
      <c r="AG21" s="60"/>
      <c r="AH21" s="61"/>
      <c r="AI21" s="77">
        <v>270</v>
      </c>
      <c r="AJ21" s="45"/>
      <c r="AK21" s="45"/>
      <c r="AL21" s="44"/>
      <c r="AM21" s="45"/>
      <c r="AN21" s="46"/>
      <c r="AO21" s="90" t="s">
        <v>482</v>
      </c>
      <c r="AP21" s="91"/>
      <c r="AQ21" s="91"/>
      <c r="AR21" s="91"/>
      <c r="AS21" s="91"/>
      <c r="AT21" s="91"/>
      <c r="AU21" s="91"/>
      <c r="AV21" s="91"/>
      <c r="AW21" s="91"/>
      <c r="AX21" s="91"/>
      <c r="AY21" s="91"/>
      <c r="AZ21" s="91"/>
      <c r="BA21" s="91"/>
      <c r="BB21" s="92"/>
      <c r="BC21" s="93">
        <f>SUM(BC14:BC20)</f>
        <v>2960</v>
      </c>
      <c r="BD21" s="94"/>
      <c r="BE21" s="95"/>
      <c r="BF21" s="181" t="str">
        <f>IF(COUNTA(BF14:BF20)=0,"",SUMIF(BF14:BF20,"●",BC14:BC20)+SUM(BF14:BF20))</f>
        <v/>
      </c>
      <c r="BG21" s="94"/>
      <c r="BH21" s="95"/>
      <c r="BI21" s="56">
        <v>452007</v>
      </c>
      <c r="BJ21" s="57"/>
      <c r="BK21" s="58"/>
      <c r="BL21" s="59" t="s">
        <v>100</v>
      </c>
      <c r="BM21" s="60"/>
      <c r="BN21" s="60"/>
      <c r="BO21" s="60"/>
      <c r="BP21" s="60"/>
      <c r="BQ21" s="60"/>
      <c r="BR21" s="60"/>
      <c r="BS21" s="60"/>
      <c r="BT21" s="60"/>
      <c r="BU21" s="60"/>
      <c r="BV21" s="61"/>
      <c r="BW21" s="77">
        <v>350</v>
      </c>
      <c r="BX21" s="45"/>
      <c r="BY21" s="45"/>
      <c r="BZ21" s="44"/>
      <c r="CA21" s="45"/>
      <c r="CB21" s="46"/>
      <c r="CC21" s="56">
        <v>452055</v>
      </c>
      <c r="CD21" s="57"/>
      <c r="CE21" s="58"/>
      <c r="CF21" s="59" t="s">
        <v>637</v>
      </c>
      <c r="CG21" s="60"/>
      <c r="CH21" s="60"/>
      <c r="CI21" s="60"/>
      <c r="CJ21" s="60"/>
      <c r="CK21" s="60"/>
      <c r="CL21" s="60"/>
      <c r="CM21" s="60"/>
      <c r="CN21" s="60"/>
      <c r="CO21" s="60"/>
      <c r="CP21" s="61"/>
      <c r="CQ21" s="77">
        <v>350</v>
      </c>
      <c r="CR21" s="45"/>
      <c r="CS21" s="45"/>
      <c r="CT21" s="44"/>
      <c r="CU21" s="45"/>
      <c r="CV21" s="46"/>
    </row>
    <row r="22" spans="1:100" ht="12.75" customHeight="1" x14ac:dyDescent="0.15">
      <c r="A22" s="90" t="s">
        <v>106</v>
      </c>
      <c r="B22" s="91"/>
      <c r="C22" s="91"/>
      <c r="D22" s="91"/>
      <c r="E22" s="91"/>
      <c r="F22" s="91"/>
      <c r="G22" s="91"/>
      <c r="H22" s="91"/>
      <c r="I22" s="91"/>
      <c r="J22" s="91"/>
      <c r="K22" s="91"/>
      <c r="L22" s="91"/>
      <c r="M22" s="91"/>
      <c r="N22" s="92"/>
      <c r="O22" s="93">
        <f>SUM(O14:O21)</f>
        <v>2271</v>
      </c>
      <c r="P22" s="94"/>
      <c r="Q22" s="95"/>
      <c r="R22" s="181" t="str">
        <f>IF(COUNTA(R14:R21)=0,"",SUMIF(R14:R21,"●",O14:O21)+SUM(R14:R21))</f>
        <v/>
      </c>
      <c r="S22" s="94"/>
      <c r="T22" s="95"/>
      <c r="U22" s="113">
        <v>451039</v>
      </c>
      <c r="V22" s="57"/>
      <c r="W22" s="58"/>
      <c r="X22" s="59" t="s">
        <v>77</v>
      </c>
      <c r="Y22" s="60"/>
      <c r="Z22" s="60"/>
      <c r="AA22" s="60"/>
      <c r="AB22" s="60"/>
      <c r="AC22" s="60"/>
      <c r="AD22" s="60"/>
      <c r="AE22" s="60"/>
      <c r="AF22" s="60"/>
      <c r="AG22" s="60"/>
      <c r="AH22" s="61"/>
      <c r="AI22" s="77">
        <v>150</v>
      </c>
      <c r="AJ22" s="45"/>
      <c r="AK22" s="45"/>
      <c r="AL22" s="44"/>
      <c r="AM22" s="45"/>
      <c r="AN22" s="46"/>
      <c r="AO22" s="56">
        <v>451075</v>
      </c>
      <c r="AP22" s="57"/>
      <c r="AQ22" s="58"/>
      <c r="AR22" s="59" t="s">
        <v>361</v>
      </c>
      <c r="AS22" s="60"/>
      <c r="AT22" s="60"/>
      <c r="AU22" s="60"/>
      <c r="AV22" s="60"/>
      <c r="AW22" s="60"/>
      <c r="AX22" s="60"/>
      <c r="AY22" s="60"/>
      <c r="AZ22" s="60"/>
      <c r="BA22" s="60"/>
      <c r="BB22" s="61"/>
      <c r="BC22" s="77">
        <v>350</v>
      </c>
      <c r="BD22" s="45"/>
      <c r="BE22" s="45"/>
      <c r="BF22" s="44"/>
      <c r="BG22" s="45"/>
      <c r="BH22" s="46"/>
      <c r="BI22" s="56">
        <v>452008</v>
      </c>
      <c r="BJ22" s="57"/>
      <c r="BK22" s="58"/>
      <c r="BL22" s="59" t="s">
        <v>104</v>
      </c>
      <c r="BM22" s="60"/>
      <c r="BN22" s="60"/>
      <c r="BO22" s="60"/>
      <c r="BP22" s="60"/>
      <c r="BQ22" s="60"/>
      <c r="BR22" s="60"/>
      <c r="BS22" s="60"/>
      <c r="BT22" s="60"/>
      <c r="BU22" s="60"/>
      <c r="BV22" s="61"/>
      <c r="BW22" s="77">
        <v>600</v>
      </c>
      <c r="BX22" s="45"/>
      <c r="BY22" s="45"/>
      <c r="BZ22" s="44"/>
      <c r="CA22" s="45"/>
      <c r="CB22" s="46"/>
      <c r="CC22" s="56">
        <v>452056</v>
      </c>
      <c r="CD22" s="57"/>
      <c r="CE22" s="58"/>
      <c r="CF22" s="59" t="s">
        <v>134</v>
      </c>
      <c r="CG22" s="60"/>
      <c r="CH22" s="60"/>
      <c r="CI22" s="60"/>
      <c r="CJ22" s="60"/>
      <c r="CK22" s="60"/>
      <c r="CL22" s="60"/>
      <c r="CM22" s="60"/>
      <c r="CN22" s="60"/>
      <c r="CO22" s="60"/>
      <c r="CP22" s="61"/>
      <c r="CQ22" s="77">
        <v>700</v>
      </c>
      <c r="CR22" s="45"/>
      <c r="CS22" s="45"/>
      <c r="CT22" s="44"/>
      <c r="CU22" s="45"/>
      <c r="CV22" s="46"/>
    </row>
    <row r="23" spans="1:100" ht="12.75" customHeight="1" x14ac:dyDescent="0.15">
      <c r="A23" s="56">
        <v>451009</v>
      </c>
      <c r="B23" s="57"/>
      <c r="C23" s="58"/>
      <c r="D23" s="59" t="s">
        <v>620</v>
      </c>
      <c r="E23" s="60"/>
      <c r="F23" s="60"/>
      <c r="G23" s="60"/>
      <c r="H23" s="60"/>
      <c r="I23" s="60"/>
      <c r="J23" s="60"/>
      <c r="K23" s="60"/>
      <c r="L23" s="60"/>
      <c r="M23" s="60"/>
      <c r="N23" s="61"/>
      <c r="O23" s="77">
        <v>265</v>
      </c>
      <c r="P23" s="45"/>
      <c r="Q23" s="45"/>
      <c r="R23" s="44"/>
      <c r="S23" s="45"/>
      <c r="T23" s="46"/>
      <c r="U23" s="113">
        <v>451040</v>
      </c>
      <c r="V23" s="57"/>
      <c r="W23" s="58"/>
      <c r="X23" s="59" t="s">
        <v>82</v>
      </c>
      <c r="Y23" s="60"/>
      <c r="Z23" s="60"/>
      <c r="AA23" s="60"/>
      <c r="AB23" s="60"/>
      <c r="AC23" s="60"/>
      <c r="AD23" s="60"/>
      <c r="AE23" s="60"/>
      <c r="AF23" s="60"/>
      <c r="AG23" s="60"/>
      <c r="AH23" s="61"/>
      <c r="AI23" s="77">
        <v>400</v>
      </c>
      <c r="AJ23" s="45"/>
      <c r="AK23" s="45"/>
      <c r="AL23" s="44"/>
      <c r="AM23" s="45"/>
      <c r="AN23" s="46"/>
      <c r="AO23" s="56">
        <v>451076</v>
      </c>
      <c r="AP23" s="57"/>
      <c r="AQ23" s="58"/>
      <c r="AR23" s="59" t="s">
        <v>362</v>
      </c>
      <c r="AS23" s="60"/>
      <c r="AT23" s="60"/>
      <c r="AU23" s="60"/>
      <c r="AV23" s="60"/>
      <c r="AW23" s="60"/>
      <c r="AX23" s="60"/>
      <c r="AY23" s="60"/>
      <c r="AZ23" s="60"/>
      <c r="BA23" s="60"/>
      <c r="BB23" s="61"/>
      <c r="BC23" s="77">
        <v>350</v>
      </c>
      <c r="BD23" s="45"/>
      <c r="BE23" s="45"/>
      <c r="BF23" s="44"/>
      <c r="BG23" s="45"/>
      <c r="BH23" s="46"/>
      <c r="BI23" s="56">
        <v>452081</v>
      </c>
      <c r="BJ23" s="57"/>
      <c r="BK23" s="58"/>
      <c r="BL23" s="59" t="s">
        <v>457</v>
      </c>
      <c r="BM23" s="60"/>
      <c r="BN23" s="60"/>
      <c r="BO23" s="60"/>
      <c r="BP23" s="60"/>
      <c r="BQ23" s="60"/>
      <c r="BR23" s="60"/>
      <c r="BS23" s="60"/>
      <c r="BT23" s="60"/>
      <c r="BU23" s="60"/>
      <c r="BV23" s="61"/>
      <c r="BW23" s="77">
        <v>350</v>
      </c>
      <c r="BX23" s="45"/>
      <c r="BY23" s="45"/>
      <c r="BZ23" s="44"/>
      <c r="CA23" s="45"/>
      <c r="CB23" s="46"/>
      <c r="CC23" s="56">
        <v>452082</v>
      </c>
      <c r="CD23" s="57"/>
      <c r="CE23" s="58"/>
      <c r="CF23" s="59" t="s">
        <v>458</v>
      </c>
      <c r="CG23" s="60"/>
      <c r="CH23" s="60"/>
      <c r="CI23" s="60"/>
      <c r="CJ23" s="60"/>
      <c r="CK23" s="60"/>
      <c r="CL23" s="60"/>
      <c r="CM23" s="60"/>
      <c r="CN23" s="60"/>
      <c r="CO23" s="60"/>
      <c r="CP23" s="61"/>
      <c r="CQ23" s="77">
        <v>170</v>
      </c>
      <c r="CR23" s="45"/>
      <c r="CS23" s="45"/>
      <c r="CT23" s="44"/>
      <c r="CU23" s="45"/>
      <c r="CV23" s="46"/>
    </row>
    <row r="24" spans="1:100" ht="12.75" customHeight="1" x14ac:dyDescent="0.15">
      <c r="A24" s="56">
        <v>451011</v>
      </c>
      <c r="B24" s="57"/>
      <c r="C24" s="58"/>
      <c r="D24" s="59" t="s">
        <v>116</v>
      </c>
      <c r="E24" s="60"/>
      <c r="F24" s="60"/>
      <c r="G24" s="60"/>
      <c r="H24" s="60"/>
      <c r="I24" s="60"/>
      <c r="J24" s="60"/>
      <c r="K24" s="60"/>
      <c r="L24" s="60"/>
      <c r="M24" s="60"/>
      <c r="N24" s="61"/>
      <c r="O24" s="77">
        <v>600</v>
      </c>
      <c r="P24" s="45"/>
      <c r="Q24" s="45"/>
      <c r="R24" s="44"/>
      <c r="S24" s="45"/>
      <c r="T24" s="46"/>
      <c r="U24" s="56">
        <v>451041</v>
      </c>
      <c r="V24" s="57"/>
      <c r="W24" s="58"/>
      <c r="X24" s="59" t="s">
        <v>86</v>
      </c>
      <c r="Y24" s="60"/>
      <c r="Z24" s="60"/>
      <c r="AA24" s="60"/>
      <c r="AB24" s="60"/>
      <c r="AC24" s="60"/>
      <c r="AD24" s="60"/>
      <c r="AE24" s="60"/>
      <c r="AF24" s="60"/>
      <c r="AG24" s="60"/>
      <c r="AH24" s="61"/>
      <c r="AI24" s="77">
        <v>230</v>
      </c>
      <c r="AJ24" s="45"/>
      <c r="AK24" s="45"/>
      <c r="AL24" s="44"/>
      <c r="AM24" s="45"/>
      <c r="AN24" s="46"/>
      <c r="AO24" s="56">
        <v>451077</v>
      </c>
      <c r="AP24" s="57"/>
      <c r="AQ24" s="58"/>
      <c r="AR24" s="59" t="s">
        <v>144</v>
      </c>
      <c r="AS24" s="60"/>
      <c r="AT24" s="60"/>
      <c r="AU24" s="60"/>
      <c r="AV24" s="60"/>
      <c r="AW24" s="60"/>
      <c r="AX24" s="60"/>
      <c r="AY24" s="60"/>
      <c r="AZ24" s="60"/>
      <c r="BA24" s="60"/>
      <c r="BB24" s="61"/>
      <c r="BC24" s="77">
        <v>500</v>
      </c>
      <c r="BD24" s="45"/>
      <c r="BE24" s="45"/>
      <c r="BF24" s="44"/>
      <c r="BG24" s="45"/>
      <c r="BH24" s="46"/>
      <c r="BI24" s="56">
        <v>452009</v>
      </c>
      <c r="BJ24" s="57"/>
      <c r="BK24" s="58"/>
      <c r="BL24" s="59" t="s">
        <v>109</v>
      </c>
      <c r="BM24" s="60"/>
      <c r="BN24" s="60"/>
      <c r="BO24" s="60"/>
      <c r="BP24" s="60"/>
      <c r="BQ24" s="60"/>
      <c r="BR24" s="60"/>
      <c r="BS24" s="60"/>
      <c r="BT24" s="60"/>
      <c r="BU24" s="60"/>
      <c r="BV24" s="61"/>
      <c r="BW24" s="77">
        <v>550</v>
      </c>
      <c r="BX24" s="45"/>
      <c r="BY24" s="45"/>
      <c r="BZ24" s="44"/>
      <c r="CA24" s="45"/>
      <c r="CB24" s="46"/>
      <c r="CC24" s="56">
        <v>452057</v>
      </c>
      <c r="CD24" s="57"/>
      <c r="CE24" s="58"/>
      <c r="CF24" s="59" t="s">
        <v>139</v>
      </c>
      <c r="CG24" s="60"/>
      <c r="CH24" s="60"/>
      <c r="CI24" s="60"/>
      <c r="CJ24" s="60"/>
      <c r="CK24" s="60"/>
      <c r="CL24" s="60"/>
      <c r="CM24" s="60"/>
      <c r="CN24" s="60"/>
      <c r="CO24" s="60"/>
      <c r="CP24" s="61"/>
      <c r="CQ24" s="77">
        <v>350</v>
      </c>
      <c r="CR24" s="45"/>
      <c r="CS24" s="45"/>
      <c r="CT24" s="44"/>
      <c r="CU24" s="45"/>
      <c r="CV24" s="46"/>
    </row>
    <row r="25" spans="1:100" ht="12.75" customHeight="1" x14ac:dyDescent="0.15">
      <c r="A25" s="56">
        <v>451012</v>
      </c>
      <c r="B25" s="57"/>
      <c r="C25" s="58"/>
      <c r="D25" s="59" t="s">
        <v>575</v>
      </c>
      <c r="E25" s="60"/>
      <c r="F25" s="60"/>
      <c r="G25" s="60"/>
      <c r="H25" s="60"/>
      <c r="I25" s="60"/>
      <c r="J25" s="60"/>
      <c r="K25" s="60"/>
      <c r="L25" s="60"/>
      <c r="M25" s="60"/>
      <c r="N25" s="61"/>
      <c r="O25" s="77">
        <v>600</v>
      </c>
      <c r="P25" s="45"/>
      <c r="Q25" s="45"/>
      <c r="R25" s="44"/>
      <c r="S25" s="45"/>
      <c r="T25" s="46"/>
      <c r="U25" s="56">
        <v>451042</v>
      </c>
      <c r="V25" s="57"/>
      <c r="W25" s="58"/>
      <c r="X25" s="59" t="s">
        <v>89</v>
      </c>
      <c r="Y25" s="60"/>
      <c r="Z25" s="60"/>
      <c r="AA25" s="60"/>
      <c r="AB25" s="60"/>
      <c r="AC25" s="60"/>
      <c r="AD25" s="60"/>
      <c r="AE25" s="60"/>
      <c r="AF25" s="60"/>
      <c r="AG25" s="60"/>
      <c r="AH25" s="61"/>
      <c r="AI25" s="77">
        <v>300</v>
      </c>
      <c r="AJ25" s="45"/>
      <c r="AK25" s="45"/>
      <c r="AL25" s="44"/>
      <c r="AM25" s="45"/>
      <c r="AN25" s="46"/>
      <c r="AO25" s="56">
        <v>451078</v>
      </c>
      <c r="AP25" s="57"/>
      <c r="AQ25" s="58"/>
      <c r="AR25" s="59" t="s">
        <v>149</v>
      </c>
      <c r="AS25" s="60"/>
      <c r="AT25" s="60"/>
      <c r="AU25" s="60"/>
      <c r="AV25" s="60"/>
      <c r="AW25" s="60"/>
      <c r="AX25" s="60"/>
      <c r="AY25" s="60"/>
      <c r="AZ25" s="60"/>
      <c r="BA25" s="60"/>
      <c r="BB25" s="61"/>
      <c r="BC25" s="77">
        <v>550</v>
      </c>
      <c r="BD25" s="45"/>
      <c r="BE25" s="45"/>
      <c r="BF25" s="44"/>
      <c r="BG25" s="45"/>
      <c r="BH25" s="46"/>
      <c r="BI25" s="90" t="s">
        <v>112</v>
      </c>
      <c r="BJ25" s="91"/>
      <c r="BK25" s="91"/>
      <c r="BL25" s="91"/>
      <c r="BM25" s="91"/>
      <c r="BN25" s="91"/>
      <c r="BO25" s="91"/>
      <c r="BP25" s="91"/>
      <c r="BQ25" s="91"/>
      <c r="BR25" s="91"/>
      <c r="BS25" s="91"/>
      <c r="BT25" s="91"/>
      <c r="BU25" s="91"/>
      <c r="BV25" s="92"/>
      <c r="BW25" s="93">
        <f>SUM(BW14:BW24)</f>
        <v>7300</v>
      </c>
      <c r="BX25" s="94"/>
      <c r="BY25" s="95"/>
      <c r="BZ25" s="181" t="str">
        <f>IF(COUNTA(BZ14:BZ24)=0,"",SUMIF(BZ14:BZ24,"●",BW14:BW24)+SUM(BZ14:BZ24))</f>
        <v/>
      </c>
      <c r="CA25" s="94"/>
      <c r="CB25" s="95"/>
      <c r="CC25" s="56">
        <v>452058</v>
      </c>
      <c r="CD25" s="57"/>
      <c r="CE25" s="58"/>
      <c r="CF25" s="59" t="s">
        <v>142</v>
      </c>
      <c r="CG25" s="60"/>
      <c r="CH25" s="60"/>
      <c r="CI25" s="60"/>
      <c r="CJ25" s="60"/>
      <c r="CK25" s="60"/>
      <c r="CL25" s="60"/>
      <c r="CM25" s="60"/>
      <c r="CN25" s="60"/>
      <c r="CO25" s="60"/>
      <c r="CP25" s="61"/>
      <c r="CQ25" s="162">
        <v>550</v>
      </c>
      <c r="CR25" s="163"/>
      <c r="CS25" s="163"/>
      <c r="CT25" s="44"/>
      <c r="CU25" s="45"/>
      <c r="CV25" s="46"/>
    </row>
    <row r="26" spans="1:100" ht="12.75" customHeight="1" x14ac:dyDescent="0.15">
      <c r="A26" s="56">
        <v>451013</v>
      </c>
      <c r="B26" s="57"/>
      <c r="C26" s="58"/>
      <c r="D26" s="59" t="s">
        <v>123</v>
      </c>
      <c r="E26" s="60"/>
      <c r="F26" s="60"/>
      <c r="G26" s="60"/>
      <c r="H26" s="60"/>
      <c r="I26" s="60"/>
      <c r="J26" s="60"/>
      <c r="K26" s="60"/>
      <c r="L26" s="60"/>
      <c r="M26" s="60"/>
      <c r="N26" s="61"/>
      <c r="O26" s="77">
        <v>850</v>
      </c>
      <c r="P26" s="45"/>
      <c r="Q26" s="45"/>
      <c r="R26" s="44"/>
      <c r="S26" s="45"/>
      <c r="T26" s="46"/>
      <c r="U26" s="56">
        <v>451043</v>
      </c>
      <c r="V26" s="57"/>
      <c r="W26" s="58"/>
      <c r="X26" s="59" t="s">
        <v>93</v>
      </c>
      <c r="Y26" s="60"/>
      <c r="Z26" s="60"/>
      <c r="AA26" s="60"/>
      <c r="AB26" s="60"/>
      <c r="AC26" s="60"/>
      <c r="AD26" s="60"/>
      <c r="AE26" s="60"/>
      <c r="AF26" s="60"/>
      <c r="AG26" s="60"/>
      <c r="AH26" s="61"/>
      <c r="AI26" s="77">
        <v>600</v>
      </c>
      <c r="AJ26" s="45"/>
      <c r="AK26" s="45"/>
      <c r="AL26" s="44"/>
      <c r="AM26" s="45"/>
      <c r="AN26" s="46"/>
      <c r="AO26" s="56">
        <v>451079</v>
      </c>
      <c r="AP26" s="57"/>
      <c r="AQ26" s="58"/>
      <c r="AR26" s="59" t="s">
        <v>153</v>
      </c>
      <c r="AS26" s="60"/>
      <c r="AT26" s="60"/>
      <c r="AU26" s="60"/>
      <c r="AV26" s="60"/>
      <c r="AW26" s="60"/>
      <c r="AX26" s="60"/>
      <c r="AY26" s="60"/>
      <c r="AZ26" s="60"/>
      <c r="BA26" s="60"/>
      <c r="BB26" s="61"/>
      <c r="BC26" s="77">
        <v>50</v>
      </c>
      <c r="BD26" s="45"/>
      <c r="BE26" s="45"/>
      <c r="BF26" s="44"/>
      <c r="BG26" s="45"/>
      <c r="BH26" s="46"/>
      <c r="BI26" s="56">
        <v>452011</v>
      </c>
      <c r="BJ26" s="57"/>
      <c r="BK26" s="58"/>
      <c r="BL26" s="59" t="s">
        <v>592</v>
      </c>
      <c r="BM26" s="60"/>
      <c r="BN26" s="60"/>
      <c r="BO26" s="60"/>
      <c r="BP26" s="60"/>
      <c r="BQ26" s="60"/>
      <c r="BR26" s="60"/>
      <c r="BS26" s="60"/>
      <c r="BT26" s="60"/>
      <c r="BU26" s="60"/>
      <c r="BV26" s="61"/>
      <c r="BW26" s="77">
        <v>520</v>
      </c>
      <c r="BX26" s="45"/>
      <c r="BY26" s="45"/>
      <c r="BZ26" s="44"/>
      <c r="CA26" s="45"/>
      <c r="CB26" s="46"/>
      <c r="CC26" s="56">
        <v>452125</v>
      </c>
      <c r="CD26" s="57"/>
      <c r="CE26" s="58"/>
      <c r="CF26" s="59" t="s">
        <v>570</v>
      </c>
      <c r="CG26" s="60"/>
      <c r="CH26" s="60"/>
      <c r="CI26" s="60"/>
      <c r="CJ26" s="60"/>
      <c r="CK26" s="60"/>
      <c r="CL26" s="60"/>
      <c r="CM26" s="60"/>
      <c r="CN26" s="60"/>
      <c r="CO26" s="60"/>
      <c r="CP26" s="61"/>
      <c r="CQ26" s="162">
        <v>400</v>
      </c>
      <c r="CR26" s="163"/>
      <c r="CS26" s="163"/>
      <c r="CT26" s="44"/>
      <c r="CU26" s="45"/>
      <c r="CV26" s="46"/>
    </row>
    <row r="27" spans="1:100" ht="12.75" customHeight="1" x14ac:dyDescent="0.15">
      <c r="A27" s="90" t="s">
        <v>127</v>
      </c>
      <c r="B27" s="91"/>
      <c r="C27" s="91"/>
      <c r="D27" s="91"/>
      <c r="E27" s="91"/>
      <c r="F27" s="91"/>
      <c r="G27" s="91"/>
      <c r="H27" s="91"/>
      <c r="I27" s="91"/>
      <c r="J27" s="91"/>
      <c r="K27" s="91"/>
      <c r="L27" s="91"/>
      <c r="M27" s="91"/>
      <c r="N27" s="92"/>
      <c r="O27" s="93">
        <f>SUM(O23:O26)</f>
        <v>2315</v>
      </c>
      <c r="P27" s="94"/>
      <c r="Q27" s="95"/>
      <c r="R27" s="181" t="str">
        <f>IF(COUNTA(R23:R26)=0,"",SUMIF(R23:R26,"●",O23:O26)+SUM(R23:R26))</f>
        <v/>
      </c>
      <c r="S27" s="94"/>
      <c r="T27" s="95"/>
      <c r="U27" s="56">
        <v>451044</v>
      </c>
      <c r="V27" s="57"/>
      <c r="W27" s="58"/>
      <c r="X27" s="59" t="s">
        <v>98</v>
      </c>
      <c r="Y27" s="60"/>
      <c r="Z27" s="60"/>
      <c r="AA27" s="60"/>
      <c r="AB27" s="60"/>
      <c r="AC27" s="60"/>
      <c r="AD27" s="60"/>
      <c r="AE27" s="60"/>
      <c r="AF27" s="60"/>
      <c r="AG27" s="60"/>
      <c r="AH27" s="61"/>
      <c r="AI27" s="77">
        <v>230</v>
      </c>
      <c r="AJ27" s="45"/>
      <c r="AK27" s="45"/>
      <c r="AL27" s="44"/>
      <c r="AM27" s="45"/>
      <c r="AN27" s="46"/>
      <c r="AO27" s="56">
        <v>451112</v>
      </c>
      <c r="AP27" s="57"/>
      <c r="AQ27" s="58"/>
      <c r="AR27" s="59" t="s">
        <v>381</v>
      </c>
      <c r="AS27" s="60"/>
      <c r="AT27" s="60"/>
      <c r="AU27" s="60"/>
      <c r="AV27" s="60"/>
      <c r="AW27" s="60"/>
      <c r="AX27" s="60"/>
      <c r="AY27" s="60"/>
      <c r="AZ27" s="60"/>
      <c r="BA27" s="60"/>
      <c r="BB27" s="61"/>
      <c r="BC27" s="77">
        <v>50</v>
      </c>
      <c r="BD27" s="45"/>
      <c r="BE27" s="45"/>
      <c r="BF27" s="44"/>
      <c r="BG27" s="45"/>
      <c r="BH27" s="46"/>
      <c r="BI27" s="56">
        <v>452012</v>
      </c>
      <c r="BJ27" s="57"/>
      <c r="BK27" s="58"/>
      <c r="BL27" s="59" t="s">
        <v>121</v>
      </c>
      <c r="BM27" s="60"/>
      <c r="BN27" s="60"/>
      <c r="BO27" s="60"/>
      <c r="BP27" s="60"/>
      <c r="BQ27" s="60"/>
      <c r="BR27" s="60"/>
      <c r="BS27" s="60"/>
      <c r="BT27" s="60"/>
      <c r="BU27" s="60"/>
      <c r="BV27" s="61"/>
      <c r="BW27" s="77">
        <v>448</v>
      </c>
      <c r="BX27" s="45"/>
      <c r="BY27" s="45"/>
      <c r="BZ27" s="44"/>
      <c r="CA27" s="45"/>
      <c r="CB27" s="46"/>
      <c r="CC27" s="56">
        <v>452136</v>
      </c>
      <c r="CD27" s="57"/>
      <c r="CE27" s="58"/>
      <c r="CF27" s="59" t="s">
        <v>603</v>
      </c>
      <c r="CG27" s="60"/>
      <c r="CH27" s="60"/>
      <c r="CI27" s="60"/>
      <c r="CJ27" s="60"/>
      <c r="CK27" s="60"/>
      <c r="CL27" s="60"/>
      <c r="CM27" s="60"/>
      <c r="CN27" s="60"/>
      <c r="CO27" s="60"/>
      <c r="CP27" s="61"/>
      <c r="CQ27" s="162">
        <v>200</v>
      </c>
      <c r="CR27" s="163"/>
      <c r="CS27" s="163"/>
      <c r="CT27" s="44"/>
      <c r="CU27" s="45"/>
      <c r="CV27" s="46"/>
    </row>
    <row r="28" spans="1:100" ht="12.75" customHeight="1" x14ac:dyDescent="0.15">
      <c r="A28" s="309">
        <v>451014</v>
      </c>
      <c r="B28" s="310"/>
      <c r="C28" s="311"/>
      <c r="D28" s="312" t="s">
        <v>130</v>
      </c>
      <c r="E28" s="313"/>
      <c r="F28" s="313"/>
      <c r="G28" s="313"/>
      <c r="H28" s="313"/>
      <c r="I28" s="313"/>
      <c r="J28" s="313"/>
      <c r="K28" s="313"/>
      <c r="L28" s="313"/>
      <c r="M28" s="313"/>
      <c r="N28" s="314"/>
      <c r="O28" s="315">
        <v>264</v>
      </c>
      <c r="P28" s="316"/>
      <c r="Q28" s="317"/>
      <c r="R28" s="44"/>
      <c r="S28" s="45"/>
      <c r="T28" s="46"/>
      <c r="U28" s="90" t="s">
        <v>102</v>
      </c>
      <c r="V28" s="91"/>
      <c r="W28" s="91"/>
      <c r="X28" s="91"/>
      <c r="Y28" s="91"/>
      <c r="Z28" s="91"/>
      <c r="AA28" s="91"/>
      <c r="AB28" s="91"/>
      <c r="AC28" s="91"/>
      <c r="AD28" s="91"/>
      <c r="AE28" s="91"/>
      <c r="AF28" s="91"/>
      <c r="AG28" s="91"/>
      <c r="AH28" s="92"/>
      <c r="AI28" s="93">
        <f>SUM(AI21:AI27)</f>
        <v>2180</v>
      </c>
      <c r="AJ28" s="94"/>
      <c r="AK28" s="95"/>
      <c r="AL28" s="181" t="str">
        <f>IF(COUNTA(AL21:AL27)=0,"",SUMIF(AL21:AL27,"●",AI21:AI27)+SUM(AL21:AL27))</f>
        <v/>
      </c>
      <c r="AM28" s="94"/>
      <c r="AN28" s="95"/>
      <c r="AO28" s="90" t="s">
        <v>158</v>
      </c>
      <c r="AP28" s="91"/>
      <c r="AQ28" s="91"/>
      <c r="AR28" s="91"/>
      <c r="AS28" s="91"/>
      <c r="AT28" s="91"/>
      <c r="AU28" s="91"/>
      <c r="AV28" s="91"/>
      <c r="AW28" s="91"/>
      <c r="AX28" s="91"/>
      <c r="AY28" s="91"/>
      <c r="AZ28" s="91"/>
      <c r="BA28" s="91"/>
      <c r="BB28" s="92"/>
      <c r="BC28" s="93">
        <f>SUM(BC22:BC27)</f>
        <v>1850</v>
      </c>
      <c r="BD28" s="94"/>
      <c r="BE28" s="95"/>
      <c r="BF28" s="181" t="str">
        <f>IF(COUNTA(BF22:BF27)=0,"",SUMIF(BF22:BF27,"●",BC22:BC27)+SUM(BF22:BF27))</f>
        <v/>
      </c>
      <c r="BG28" s="94"/>
      <c r="BH28" s="95"/>
      <c r="BI28" s="56">
        <v>452114</v>
      </c>
      <c r="BJ28" s="57"/>
      <c r="BK28" s="58"/>
      <c r="BL28" s="59" t="s">
        <v>503</v>
      </c>
      <c r="BM28" s="60"/>
      <c r="BN28" s="60"/>
      <c r="BO28" s="60"/>
      <c r="BP28" s="60"/>
      <c r="BQ28" s="60"/>
      <c r="BR28" s="60"/>
      <c r="BS28" s="60"/>
      <c r="BT28" s="60"/>
      <c r="BU28" s="60"/>
      <c r="BV28" s="61"/>
      <c r="BW28" s="77">
        <v>400</v>
      </c>
      <c r="BX28" s="45"/>
      <c r="BY28" s="45"/>
      <c r="BZ28" s="44"/>
      <c r="CA28" s="45"/>
      <c r="CB28" s="46"/>
      <c r="CC28" s="56">
        <v>452059</v>
      </c>
      <c r="CD28" s="57"/>
      <c r="CE28" s="58"/>
      <c r="CF28" s="59" t="s">
        <v>146</v>
      </c>
      <c r="CG28" s="60"/>
      <c r="CH28" s="60"/>
      <c r="CI28" s="60"/>
      <c r="CJ28" s="60"/>
      <c r="CK28" s="60"/>
      <c r="CL28" s="60"/>
      <c r="CM28" s="60"/>
      <c r="CN28" s="60"/>
      <c r="CO28" s="60"/>
      <c r="CP28" s="61"/>
      <c r="CQ28" s="77">
        <v>1000</v>
      </c>
      <c r="CR28" s="45"/>
      <c r="CS28" s="45"/>
      <c r="CT28" s="44"/>
      <c r="CU28" s="45"/>
      <c r="CV28" s="46"/>
    </row>
    <row r="29" spans="1:100" ht="12.75" customHeight="1" x14ac:dyDescent="0.15">
      <c r="A29" s="56">
        <v>451015</v>
      </c>
      <c r="B29" s="57"/>
      <c r="C29" s="58"/>
      <c r="D29" s="59" t="s">
        <v>135</v>
      </c>
      <c r="E29" s="60"/>
      <c r="F29" s="60"/>
      <c r="G29" s="60"/>
      <c r="H29" s="60"/>
      <c r="I29" s="60"/>
      <c r="J29" s="60"/>
      <c r="K29" s="60"/>
      <c r="L29" s="60"/>
      <c r="M29" s="60"/>
      <c r="N29" s="61"/>
      <c r="O29" s="77">
        <v>900</v>
      </c>
      <c r="P29" s="45"/>
      <c r="Q29" s="46"/>
      <c r="R29" s="44"/>
      <c r="S29" s="45"/>
      <c r="T29" s="46"/>
      <c r="U29" s="56">
        <v>451045</v>
      </c>
      <c r="V29" s="57"/>
      <c r="W29" s="58"/>
      <c r="X29" s="59" t="s">
        <v>107</v>
      </c>
      <c r="Y29" s="60"/>
      <c r="Z29" s="60"/>
      <c r="AA29" s="60"/>
      <c r="AB29" s="60"/>
      <c r="AC29" s="60"/>
      <c r="AD29" s="60"/>
      <c r="AE29" s="60"/>
      <c r="AF29" s="60"/>
      <c r="AG29" s="60"/>
      <c r="AH29" s="61"/>
      <c r="AI29" s="77">
        <v>500</v>
      </c>
      <c r="AJ29" s="45"/>
      <c r="AK29" s="45"/>
      <c r="AL29" s="44"/>
      <c r="AM29" s="45"/>
      <c r="AN29" s="46"/>
      <c r="AO29" s="56">
        <v>451080</v>
      </c>
      <c r="AP29" s="57"/>
      <c r="AQ29" s="58"/>
      <c r="AR29" s="59" t="s">
        <v>162</v>
      </c>
      <c r="AS29" s="60"/>
      <c r="AT29" s="60"/>
      <c r="AU29" s="60"/>
      <c r="AV29" s="60"/>
      <c r="AW29" s="60"/>
      <c r="AX29" s="60"/>
      <c r="AY29" s="60"/>
      <c r="AZ29" s="60"/>
      <c r="BA29" s="60"/>
      <c r="BB29" s="61"/>
      <c r="BC29" s="77">
        <v>450</v>
      </c>
      <c r="BD29" s="45"/>
      <c r="BE29" s="45"/>
      <c r="BF29" s="44"/>
      <c r="BG29" s="45"/>
      <c r="BH29" s="46"/>
      <c r="BI29" s="56">
        <v>452119</v>
      </c>
      <c r="BJ29" s="57"/>
      <c r="BK29" s="58"/>
      <c r="BL29" s="59" t="s">
        <v>529</v>
      </c>
      <c r="BM29" s="60"/>
      <c r="BN29" s="60"/>
      <c r="BO29" s="60"/>
      <c r="BP29" s="60"/>
      <c r="BQ29" s="60"/>
      <c r="BR29" s="60"/>
      <c r="BS29" s="60"/>
      <c r="BT29" s="60"/>
      <c r="BU29" s="60"/>
      <c r="BV29" s="61"/>
      <c r="BW29" s="77">
        <v>500</v>
      </c>
      <c r="BX29" s="45"/>
      <c r="BY29" s="45"/>
      <c r="BZ29" s="44"/>
      <c r="CA29" s="45"/>
      <c r="CB29" s="46"/>
      <c r="CC29" s="90" t="s">
        <v>151</v>
      </c>
      <c r="CD29" s="91"/>
      <c r="CE29" s="91"/>
      <c r="CF29" s="91"/>
      <c r="CG29" s="91"/>
      <c r="CH29" s="91"/>
      <c r="CI29" s="91"/>
      <c r="CJ29" s="91"/>
      <c r="CK29" s="91"/>
      <c r="CL29" s="91"/>
      <c r="CM29" s="91"/>
      <c r="CN29" s="91"/>
      <c r="CO29" s="91"/>
      <c r="CP29" s="92"/>
      <c r="CQ29" s="93">
        <f>SUM(CQ14:CQ28)</f>
        <v>7420</v>
      </c>
      <c r="CR29" s="94"/>
      <c r="CS29" s="95"/>
      <c r="CT29" s="181" t="str">
        <f>IF(COUNTA(CT14:CT28)=0,"",SUMIF(CT14:CT28,"●",CQ14:CQ28)+SUM(CT14:CT28))</f>
        <v/>
      </c>
      <c r="CU29" s="94"/>
      <c r="CV29" s="95"/>
    </row>
    <row r="30" spans="1:100" ht="12.75" customHeight="1" x14ac:dyDescent="0.15">
      <c r="A30" s="56">
        <v>451133</v>
      </c>
      <c r="B30" s="57"/>
      <c r="C30" s="58"/>
      <c r="D30" s="59" t="s">
        <v>543</v>
      </c>
      <c r="E30" s="60"/>
      <c r="F30" s="60"/>
      <c r="G30" s="60"/>
      <c r="H30" s="60"/>
      <c r="I30" s="60"/>
      <c r="J30" s="60"/>
      <c r="K30" s="60"/>
      <c r="L30" s="60"/>
      <c r="M30" s="60"/>
      <c r="N30" s="61"/>
      <c r="O30" s="77">
        <v>270</v>
      </c>
      <c r="P30" s="45"/>
      <c r="Q30" s="46"/>
      <c r="R30" s="44"/>
      <c r="S30" s="45"/>
      <c r="T30" s="46"/>
      <c r="U30" s="56">
        <v>451046</v>
      </c>
      <c r="V30" s="57"/>
      <c r="W30" s="58"/>
      <c r="X30" s="59" t="s">
        <v>110</v>
      </c>
      <c r="Y30" s="60"/>
      <c r="Z30" s="60"/>
      <c r="AA30" s="60"/>
      <c r="AB30" s="60"/>
      <c r="AC30" s="60"/>
      <c r="AD30" s="60"/>
      <c r="AE30" s="60"/>
      <c r="AF30" s="60"/>
      <c r="AG30" s="60"/>
      <c r="AH30" s="61"/>
      <c r="AI30" s="77">
        <v>450</v>
      </c>
      <c r="AJ30" s="45"/>
      <c r="AK30" s="45"/>
      <c r="AL30" s="44"/>
      <c r="AM30" s="45"/>
      <c r="AN30" s="46"/>
      <c r="AO30" s="113">
        <v>451081</v>
      </c>
      <c r="AP30" s="57"/>
      <c r="AQ30" s="58"/>
      <c r="AR30" s="120" t="s">
        <v>166</v>
      </c>
      <c r="AS30" s="121"/>
      <c r="AT30" s="121"/>
      <c r="AU30" s="121"/>
      <c r="AV30" s="121"/>
      <c r="AW30" s="121"/>
      <c r="AX30" s="121"/>
      <c r="AY30" s="121"/>
      <c r="AZ30" s="121"/>
      <c r="BA30" s="121"/>
      <c r="BB30" s="122"/>
      <c r="BC30" s="77">
        <v>200</v>
      </c>
      <c r="BD30" s="45"/>
      <c r="BE30" s="46"/>
      <c r="BF30" s="44"/>
      <c r="BG30" s="45"/>
      <c r="BH30" s="46"/>
      <c r="BI30" s="56">
        <v>452133</v>
      </c>
      <c r="BJ30" s="57"/>
      <c r="BK30" s="58"/>
      <c r="BL30" s="59" t="s">
        <v>595</v>
      </c>
      <c r="BM30" s="60"/>
      <c r="BN30" s="60"/>
      <c r="BO30" s="60"/>
      <c r="BP30" s="60"/>
      <c r="BQ30" s="60"/>
      <c r="BR30" s="60"/>
      <c r="BS30" s="60"/>
      <c r="BT30" s="60"/>
      <c r="BU30" s="60"/>
      <c r="BV30" s="61"/>
      <c r="BW30" s="77">
        <v>650</v>
      </c>
      <c r="BX30" s="45"/>
      <c r="BY30" s="45"/>
      <c r="BZ30" s="44"/>
      <c r="CA30" s="45"/>
      <c r="CB30" s="46"/>
      <c r="CC30" s="113">
        <v>452086</v>
      </c>
      <c r="CD30" s="57"/>
      <c r="CE30" s="58"/>
      <c r="CF30" s="59" t="s">
        <v>232</v>
      </c>
      <c r="CG30" s="60"/>
      <c r="CH30" s="60"/>
      <c r="CI30" s="60"/>
      <c r="CJ30" s="60"/>
      <c r="CK30" s="60"/>
      <c r="CL30" s="60"/>
      <c r="CM30" s="60"/>
      <c r="CN30" s="60"/>
      <c r="CO30" s="60"/>
      <c r="CP30" s="61"/>
      <c r="CQ30" s="77">
        <v>1300</v>
      </c>
      <c r="CR30" s="45"/>
      <c r="CS30" s="45"/>
      <c r="CT30" s="44"/>
      <c r="CU30" s="45"/>
      <c r="CV30" s="46"/>
    </row>
    <row r="31" spans="1:100" ht="12.75" customHeight="1" x14ac:dyDescent="0.15">
      <c r="A31" s="56">
        <v>451016</v>
      </c>
      <c r="B31" s="57"/>
      <c r="C31" s="58"/>
      <c r="D31" s="59" t="s">
        <v>140</v>
      </c>
      <c r="E31" s="60"/>
      <c r="F31" s="60"/>
      <c r="G31" s="60"/>
      <c r="H31" s="60"/>
      <c r="I31" s="60"/>
      <c r="J31" s="60"/>
      <c r="K31" s="60"/>
      <c r="L31" s="60"/>
      <c r="M31" s="60"/>
      <c r="N31" s="61"/>
      <c r="O31" s="77">
        <v>470</v>
      </c>
      <c r="P31" s="45"/>
      <c r="Q31" s="46"/>
      <c r="R31" s="44"/>
      <c r="S31" s="45"/>
      <c r="T31" s="46"/>
      <c r="U31" s="56">
        <v>451047</v>
      </c>
      <c r="V31" s="57"/>
      <c r="W31" s="58"/>
      <c r="X31" s="59" t="s">
        <v>113</v>
      </c>
      <c r="Y31" s="60"/>
      <c r="Z31" s="60"/>
      <c r="AA31" s="60"/>
      <c r="AB31" s="60"/>
      <c r="AC31" s="60"/>
      <c r="AD31" s="60"/>
      <c r="AE31" s="60"/>
      <c r="AF31" s="60"/>
      <c r="AG31" s="60"/>
      <c r="AH31" s="61"/>
      <c r="AI31" s="77">
        <v>650</v>
      </c>
      <c r="AJ31" s="45"/>
      <c r="AK31" s="45"/>
      <c r="AL31" s="44"/>
      <c r="AM31" s="45"/>
      <c r="AN31" s="46"/>
      <c r="AO31" s="90" t="s">
        <v>170</v>
      </c>
      <c r="AP31" s="91"/>
      <c r="AQ31" s="91"/>
      <c r="AR31" s="91"/>
      <c r="AS31" s="91"/>
      <c r="AT31" s="91"/>
      <c r="AU31" s="91"/>
      <c r="AV31" s="91"/>
      <c r="AW31" s="91"/>
      <c r="AX31" s="91"/>
      <c r="AY31" s="91"/>
      <c r="AZ31" s="91"/>
      <c r="BA31" s="91"/>
      <c r="BB31" s="92"/>
      <c r="BC31" s="93">
        <f>SUM(BC29:BC30)</f>
        <v>650</v>
      </c>
      <c r="BD31" s="94"/>
      <c r="BE31" s="95"/>
      <c r="BF31" s="181" t="str">
        <f>IF(COUNTA(BF29:BF30)=0,"",SUMIF(BF29:BF30,"●",BC29:BC30)+SUM(BF29:BF30))</f>
        <v/>
      </c>
      <c r="BG31" s="94"/>
      <c r="BH31" s="95"/>
      <c r="BI31" s="56">
        <v>452013</v>
      </c>
      <c r="BJ31" s="57"/>
      <c r="BK31" s="58"/>
      <c r="BL31" s="59" t="s">
        <v>559</v>
      </c>
      <c r="BM31" s="60"/>
      <c r="BN31" s="60"/>
      <c r="BO31" s="60"/>
      <c r="BP31" s="60"/>
      <c r="BQ31" s="60"/>
      <c r="BR31" s="60"/>
      <c r="BS31" s="60"/>
      <c r="BT31" s="60"/>
      <c r="BU31" s="60"/>
      <c r="BV31" s="61"/>
      <c r="BW31" s="77">
        <v>550</v>
      </c>
      <c r="BX31" s="45"/>
      <c r="BY31" s="45"/>
      <c r="BZ31" s="44"/>
      <c r="CA31" s="45"/>
      <c r="CB31" s="46"/>
      <c r="CC31" s="113">
        <v>452087</v>
      </c>
      <c r="CD31" s="57"/>
      <c r="CE31" s="58"/>
      <c r="CF31" s="59" t="s">
        <v>233</v>
      </c>
      <c r="CG31" s="60"/>
      <c r="CH31" s="60"/>
      <c r="CI31" s="60"/>
      <c r="CJ31" s="60"/>
      <c r="CK31" s="60"/>
      <c r="CL31" s="60"/>
      <c r="CM31" s="60"/>
      <c r="CN31" s="60"/>
      <c r="CO31" s="60"/>
      <c r="CP31" s="61"/>
      <c r="CQ31" s="77">
        <v>223</v>
      </c>
      <c r="CR31" s="45"/>
      <c r="CS31" s="45"/>
      <c r="CT31" s="44"/>
      <c r="CU31" s="45"/>
      <c r="CV31" s="46"/>
    </row>
    <row r="32" spans="1:100" ht="12.75" customHeight="1" x14ac:dyDescent="0.15">
      <c r="A32" s="56">
        <v>451017</v>
      </c>
      <c r="B32" s="57"/>
      <c r="C32" s="58"/>
      <c r="D32" s="59" t="s">
        <v>143</v>
      </c>
      <c r="E32" s="60"/>
      <c r="F32" s="60"/>
      <c r="G32" s="60"/>
      <c r="H32" s="60"/>
      <c r="I32" s="60"/>
      <c r="J32" s="60"/>
      <c r="K32" s="60"/>
      <c r="L32" s="60"/>
      <c r="M32" s="60"/>
      <c r="N32" s="61"/>
      <c r="O32" s="77">
        <v>650</v>
      </c>
      <c r="P32" s="45"/>
      <c r="Q32" s="46"/>
      <c r="R32" s="44"/>
      <c r="S32" s="45"/>
      <c r="T32" s="46"/>
      <c r="U32" s="56">
        <v>451048</v>
      </c>
      <c r="V32" s="57"/>
      <c r="W32" s="58"/>
      <c r="X32" s="59" t="s">
        <v>117</v>
      </c>
      <c r="Y32" s="60"/>
      <c r="Z32" s="60"/>
      <c r="AA32" s="60"/>
      <c r="AB32" s="60"/>
      <c r="AC32" s="60"/>
      <c r="AD32" s="60"/>
      <c r="AE32" s="60"/>
      <c r="AF32" s="60"/>
      <c r="AG32" s="60"/>
      <c r="AH32" s="61"/>
      <c r="AI32" s="77">
        <v>550</v>
      </c>
      <c r="AJ32" s="45"/>
      <c r="AK32" s="45"/>
      <c r="AL32" s="44"/>
      <c r="AM32" s="45"/>
      <c r="AN32" s="46"/>
      <c r="AO32" s="113">
        <v>451082</v>
      </c>
      <c r="AP32" s="57"/>
      <c r="AQ32" s="58"/>
      <c r="AR32" s="120" t="s">
        <v>174</v>
      </c>
      <c r="AS32" s="121"/>
      <c r="AT32" s="121"/>
      <c r="AU32" s="121"/>
      <c r="AV32" s="121"/>
      <c r="AW32" s="121"/>
      <c r="AX32" s="121"/>
      <c r="AY32" s="121"/>
      <c r="AZ32" s="121"/>
      <c r="BA32" s="121"/>
      <c r="BB32" s="122"/>
      <c r="BC32" s="77">
        <v>20</v>
      </c>
      <c r="BD32" s="45"/>
      <c r="BE32" s="46"/>
      <c r="BF32" s="44"/>
      <c r="BG32" s="45"/>
      <c r="BH32" s="46"/>
      <c r="BI32" s="56">
        <v>452121</v>
      </c>
      <c r="BJ32" s="57"/>
      <c r="BK32" s="58"/>
      <c r="BL32" s="59" t="s">
        <v>566</v>
      </c>
      <c r="BM32" s="60"/>
      <c r="BN32" s="60"/>
      <c r="BO32" s="60"/>
      <c r="BP32" s="60"/>
      <c r="BQ32" s="60"/>
      <c r="BR32" s="60"/>
      <c r="BS32" s="60"/>
      <c r="BT32" s="60"/>
      <c r="BU32" s="60"/>
      <c r="BV32" s="61"/>
      <c r="BW32" s="77">
        <v>280</v>
      </c>
      <c r="BX32" s="45"/>
      <c r="BY32" s="45"/>
      <c r="BZ32" s="44"/>
      <c r="CA32" s="45"/>
      <c r="CB32" s="46"/>
      <c r="CC32" s="113">
        <v>452088</v>
      </c>
      <c r="CD32" s="57"/>
      <c r="CE32" s="58"/>
      <c r="CF32" s="59" t="s">
        <v>50</v>
      </c>
      <c r="CG32" s="60"/>
      <c r="CH32" s="60"/>
      <c r="CI32" s="60"/>
      <c r="CJ32" s="60"/>
      <c r="CK32" s="60"/>
      <c r="CL32" s="60"/>
      <c r="CM32" s="60"/>
      <c r="CN32" s="60"/>
      <c r="CO32" s="60"/>
      <c r="CP32" s="61"/>
      <c r="CQ32" s="77">
        <v>577</v>
      </c>
      <c r="CR32" s="45"/>
      <c r="CS32" s="45"/>
      <c r="CT32" s="44"/>
      <c r="CU32" s="45"/>
      <c r="CV32" s="46"/>
    </row>
    <row r="33" spans="1:100" ht="12.75" customHeight="1" x14ac:dyDescent="0.15">
      <c r="A33" s="318">
        <v>451018</v>
      </c>
      <c r="B33" s="319"/>
      <c r="C33" s="320"/>
      <c r="D33" s="321" t="s">
        <v>147</v>
      </c>
      <c r="E33" s="322"/>
      <c r="F33" s="322"/>
      <c r="G33" s="322"/>
      <c r="H33" s="322"/>
      <c r="I33" s="322"/>
      <c r="J33" s="322"/>
      <c r="K33" s="322"/>
      <c r="L33" s="322"/>
      <c r="M33" s="322"/>
      <c r="N33" s="323"/>
      <c r="O33" s="77">
        <v>330</v>
      </c>
      <c r="P33" s="45"/>
      <c r="Q33" s="46"/>
      <c r="R33" s="44"/>
      <c r="S33" s="45"/>
      <c r="T33" s="46"/>
      <c r="U33" s="56">
        <v>451049</v>
      </c>
      <c r="V33" s="57"/>
      <c r="W33" s="58"/>
      <c r="X33" s="59" t="s">
        <v>119</v>
      </c>
      <c r="Y33" s="60"/>
      <c r="Z33" s="60"/>
      <c r="AA33" s="60"/>
      <c r="AB33" s="60"/>
      <c r="AC33" s="60"/>
      <c r="AD33" s="60"/>
      <c r="AE33" s="60"/>
      <c r="AF33" s="60"/>
      <c r="AG33" s="60"/>
      <c r="AH33" s="61"/>
      <c r="AI33" s="77">
        <v>550</v>
      </c>
      <c r="AJ33" s="45"/>
      <c r="AK33" s="45"/>
      <c r="AL33" s="44"/>
      <c r="AM33" s="45"/>
      <c r="AN33" s="46"/>
      <c r="AO33" s="113">
        <v>451083</v>
      </c>
      <c r="AP33" s="57"/>
      <c r="AQ33" s="58"/>
      <c r="AR33" s="120" t="s">
        <v>178</v>
      </c>
      <c r="AS33" s="121"/>
      <c r="AT33" s="121"/>
      <c r="AU33" s="121"/>
      <c r="AV33" s="121"/>
      <c r="AW33" s="121"/>
      <c r="AX33" s="121"/>
      <c r="AY33" s="121"/>
      <c r="AZ33" s="121"/>
      <c r="BA33" s="121"/>
      <c r="BB33" s="122"/>
      <c r="BC33" s="77">
        <v>180</v>
      </c>
      <c r="BD33" s="45"/>
      <c r="BE33" s="46"/>
      <c r="BF33" s="44"/>
      <c r="BG33" s="45"/>
      <c r="BH33" s="46"/>
      <c r="BI33" s="56">
        <v>452122</v>
      </c>
      <c r="BJ33" s="57"/>
      <c r="BK33" s="58"/>
      <c r="BL33" s="59" t="s">
        <v>567</v>
      </c>
      <c r="BM33" s="60"/>
      <c r="BN33" s="60"/>
      <c r="BO33" s="60"/>
      <c r="BP33" s="60"/>
      <c r="BQ33" s="60"/>
      <c r="BR33" s="60"/>
      <c r="BS33" s="60"/>
      <c r="BT33" s="60"/>
      <c r="BU33" s="60"/>
      <c r="BV33" s="61"/>
      <c r="BW33" s="77">
        <v>300</v>
      </c>
      <c r="BX33" s="45"/>
      <c r="BY33" s="45"/>
      <c r="BZ33" s="44"/>
      <c r="CA33" s="45"/>
      <c r="CB33" s="46"/>
      <c r="CC33" s="113">
        <v>452089</v>
      </c>
      <c r="CD33" s="57"/>
      <c r="CE33" s="58"/>
      <c r="CF33" s="59" t="s">
        <v>51</v>
      </c>
      <c r="CG33" s="60"/>
      <c r="CH33" s="60"/>
      <c r="CI33" s="60"/>
      <c r="CJ33" s="60"/>
      <c r="CK33" s="60"/>
      <c r="CL33" s="60"/>
      <c r="CM33" s="60"/>
      <c r="CN33" s="60"/>
      <c r="CO33" s="60"/>
      <c r="CP33" s="61"/>
      <c r="CQ33" s="77">
        <v>400</v>
      </c>
      <c r="CR33" s="45"/>
      <c r="CS33" s="45"/>
      <c r="CT33" s="44"/>
      <c r="CU33" s="45"/>
      <c r="CV33" s="46"/>
    </row>
    <row r="34" spans="1:100" ht="12.75" customHeight="1" x14ac:dyDescent="0.15">
      <c r="A34" s="90" t="s">
        <v>152</v>
      </c>
      <c r="B34" s="91"/>
      <c r="C34" s="91"/>
      <c r="D34" s="91"/>
      <c r="E34" s="91"/>
      <c r="F34" s="91"/>
      <c r="G34" s="91"/>
      <c r="H34" s="91"/>
      <c r="I34" s="91"/>
      <c r="J34" s="91"/>
      <c r="K34" s="91"/>
      <c r="L34" s="91"/>
      <c r="M34" s="91"/>
      <c r="N34" s="92"/>
      <c r="O34" s="93">
        <f>SUM(O28:O33)</f>
        <v>2884</v>
      </c>
      <c r="P34" s="94"/>
      <c r="Q34" s="95"/>
      <c r="R34" s="181" t="str">
        <f>IF(COUNTA(R28:R33)=0,"",SUMIF(R28:R33,"●",O28:O33)+SUM(R28:R33))</f>
        <v/>
      </c>
      <c r="S34" s="94"/>
      <c r="T34" s="95"/>
      <c r="U34" s="90" t="s">
        <v>124</v>
      </c>
      <c r="V34" s="91"/>
      <c r="W34" s="91"/>
      <c r="X34" s="91"/>
      <c r="Y34" s="91"/>
      <c r="Z34" s="91"/>
      <c r="AA34" s="91"/>
      <c r="AB34" s="91"/>
      <c r="AC34" s="91"/>
      <c r="AD34" s="91"/>
      <c r="AE34" s="91"/>
      <c r="AF34" s="91"/>
      <c r="AG34" s="91"/>
      <c r="AH34" s="92"/>
      <c r="AI34" s="93">
        <f>SUM(AI29:AI33)</f>
        <v>2700</v>
      </c>
      <c r="AJ34" s="94"/>
      <c r="AK34" s="95"/>
      <c r="AL34" s="181" t="str">
        <f>IF(COUNTA(AL29:AL33)=0,"",SUMIF(AL29:AL33,"●",AI29:AI33)+SUM(AL29:AL33))</f>
        <v/>
      </c>
      <c r="AM34" s="94"/>
      <c r="AN34" s="95"/>
      <c r="AO34" s="113">
        <v>451084</v>
      </c>
      <c r="AP34" s="57"/>
      <c r="AQ34" s="58"/>
      <c r="AR34" s="120" t="s">
        <v>183</v>
      </c>
      <c r="AS34" s="121"/>
      <c r="AT34" s="121"/>
      <c r="AU34" s="121"/>
      <c r="AV34" s="121"/>
      <c r="AW34" s="121"/>
      <c r="AX34" s="121"/>
      <c r="AY34" s="121"/>
      <c r="AZ34" s="121"/>
      <c r="BA34" s="121"/>
      <c r="BB34" s="122"/>
      <c r="BC34" s="77">
        <v>300</v>
      </c>
      <c r="BD34" s="45"/>
      <c r="BE34" s="46"/>
      <c r="BF34" s="77"/>
      <c r="BG34" s="45"/>
      <c r="BH34" s="46"/>
      <c r="BI34" s="56">
        <v>452123</v>
      </c>
      <c r="BJ34" s="57"/>
      <c r="BK34" s="58"/>
      <c r="BL34" s="59" t="s">
        <v>568</v>
      </c>
      <c r="BM34" s="60"/>
      <c r="BN34" s="60"/>
      <c r="BO34" s="60"/>
      <c r="BP34" s="60"/>
      <c r="BQ34" s="60"/>
      <c r="BR34" s="60"/>
      <c r="BS34" s="60"/>
      <c r="BT34" s="60"/>
      <c r="BU34" s="60"/>
      <c r="BV34" s="61"/>
      <c r="BW34" s="77">
        <v>530</v>
      </c>
      <c r="BX34" s="45"/>
      <c r="BY34" s="45"/>
      <c r="BZ34" s="44"/>
      <c r="CA34" s="45"/>
      <c r="CB34" s="46"/>
      <c r="CC34" s="90" t="s">
        <v>459</v>
      </c>
      <c r="CD34" s="91"/>
      <c r="CE34" s="91"/>
      <c r="CF34" s="91"/>
      <c r="CG34" s="91"/>
      <c r="CH34" s="91"/>
      <c r="CI34" s="91"/>
      <c r="CJ34" s="91"/>
      <c r="CK34" s="91"/>
      <c r="CL34" s="91"/>
      <c r="CM34" s="91"/>
      <c r="CN34" s="91"/>
      <c r="CO34" s="91"/>
      <c r="CP34" s="92"/>
      <c r="CQ34" s="93">
        <f>SUM(CQ30:CQ33)</f>
        <v>2500</v>
      </c>
      <c r="CR34" s="94"/>
      <c r="CS34" s="95"/>
      <c r="CT34" s="181" t="str">
        <f>IF(COUNTA(CT30:CT33)=0,"",SUMIF(CT30:CT33,"●",CQ30:CQ33)+SUM(CT30:CT33))</f>
        <v/>
      </c>
      <c r="CU34" s="94"/>
      <c r="CV34" s="95"/>
    </row>
    <row r="35" spans="1:100" ht="12.75" customHeight="1" x14ac:dyDescent="0.15">
      <c r="A35" s="56">
        <v>451019</v>
      </c>
      <c r="B35" s="57"/>
      <c r="C35" s="58"/>
      <c r="D35" s="59" t="s">
        <v>156</v>
      </c>
      <c r="E35" s="60"/>
      <c r="F35" s="60"/>
      <c r="G35" s="60"/>
      <c r="H35" s="60"/>
      <c r="I35" s="60"/>
      <c r="J35" s="60"/>
      <c r="K35" s="60"/>
      <c r="L35" s="60"/>
      <c r="M35" s="60"/>
      <c r="N35" s="61"/>
      <c r="O35" s="77">
        <v>560</v>
      </c>
      <c r="P35" s="45"/>
      <c r="Q35" s="45"/>
      <c r="R35" s="44"/>
      <c r="S35" s="45"/>
      <c r="T35" s="46"/>
      <c r="U35" s="56">
        <v>451050</v>
      </c>
      <c r="V35" s="57"/>
      <c r="W35" s="58"/>
      <c r="X35" s="59" t="s">
        <v>128</v>
      </c>
      <c r="Y35" s="60"/>
      <c r="Z35" s="60"/>
      <c r="AA35" s="60"/>
      <c r="AB35" s="60"/>
      <c r="AC35" s="60"/>
      <c r="AD35" s="60"/>
      <c r="AE35" s="60"/>
      <c r="AF35" s="60"/>
      <c r="AG35" s="60"/>
      <c r="AH35" s="61"/>
      <c r="AI35" s="77">
        <v>500</v>
      </c>
      <c r="AJ35" s="45"/>
      <c r="AK35" s="45"/>
      <c r="AL35" s="44"/>
      <c r="AM35" s="45"/>
      <c r="AN35" s="46"/>
      <c r="AO35" s="113">
        <v>451085</v>
      </c>
      <c r="AP35" s="57"/>
      <c r="AQ35" s="58"/>
      <c r="AR35" s="120" t="s">
        <v>187</v>
      </c>
      <c r="AS35" s="121"/>
      <c r="AT35" s="121"/>
      <c r="AU35" s="121"/>
      <c r="AV35" s="121"/>
      <c r="AW35" s="121"/>
      <c r="AX35" s="121"/>
      <c r="AY35" s="121"/>
      <c r="AZ35" s="121"/>
      <c r="BA35" s="121"/>
      <c r="BB35" s="122"/>
      <c r="BC35" s="77">
        <v>250</v>
      </c>
      <c r="BD35" s="45"/>
      <c r="BE35" s="46"/>
      <c r="BF35" s="44"/>
      <c r="BG35" s="45"/>
      <c r="BH35" s="46"/>
      <c r="BI35" s="56">
        <v>452115</v>
      </c>
      <c r="BJ35" s="57"/>
      <c r="BK35" s="58"/>
      <c r="BL35" s="59" t="s">
        <v>504</v>
      </c>
      <c r="BM35" s="60"/>
      <c r="BN35" s="60"/>
      <c r="BO35" s="60"/>
      <c r="BP35" s="60"/>
      <c r="BQ35" s="60"/>
      <c r="BR35" s="60"/>
      <c r="BS35" s="60"/>
      <c r="BT35" s="60"/>
      <c r="BU35" s="60"/>
      <c r="BV35" s="61"/>
      <c r="BW35" s="77">
        <v>300</v>
      </c>
      <c r="BX35" s="45"/>
      <c r="BY35" s="45"/>
      <c r="BZ35" s="44"/>
      <c r="CA35" s="45"/>
      <c r="CB35" s="46"/>
      <c r="CC35" s="56">
        <v>452090</v>
      </c>
      <c r="CD35" s="57"/>
      <c r="CE35" s="58"/>
      <c r="CF35" s="59" t="s">
        <v>234</v>
      </c>
      <c r="CG35" s="60"/>
      <c r="CH35" s="60"/>
      <c r="CI35" s="60"/>
      <c r="CJ35" s="60"/>
      <c r="CK35" s="60"/>
      <c r="CL35" s="60"/>
      <c r="CM35" s="60"/>
      <c r="CN35" s="60"/>
      <c r="CO35" s="60"/>
      <c r="CP35" s="61"/>
      <c r="CQ35" s="77">
        <v>200</v>
      </c>
      <c r="CR35" s="45"/>
      <c r="CS35" s="45"/>
      <c r="CT35" s="44"/>
      <c r="CU35" s="45"/>
      <c r="CV35" s="46"/>
    </row>
    <row r="36" spans="1:100" ht="12.75" customHeight="1" x14ac:dyDescent="0.15">
      <c r="A36" s="56">
        <v>451020</v>
      </c>
      <c r="B36" s="57"/>
      <c r="C36" s="58"/>
      <c r="D36" s="59" t="s">
        <v>635</v>
      </c>
      <c r="E36" s="60"/>
      <c r="F36" s="60"/>
      <c r="G36" s="60"/>
      <c r="H36" s="60"/>
      <c r="I36" s="60"/>
      <c r="J36" s="60"/>
      <c r="K36" s="60"/>
      <c r="L36" s="60"/>
      <c r="M36" s="60"/>
      <c r="N36" s="61"/>
      <c r="O36" s="77">
        <v>250</v>
      </c>
      <c r="P36" s="45"/>
      <c r="Q36" s="45"/>
      <c r="R36" s="44"/>
      <c r="S36" s="45"/>
      <c r="T36" s="46"/>
      <c r="U36" s="56">
        <v>451051</v>
      </c>
      <c r="V36" s="57"/>
      <c r="W36" s="58"/>
      <c r="X36" s="59" t="s">
        <v>131</v>
      </c>
      <c r="Y36" s="60"/>
      <c r="Z36" s="60"/>
      <c r="AA36" s="60"/>
      <c r="AB36" s="60"/>
      <c r="AC36" s="60"/>
      <c r="AD36" s="60"/>
      <c r="AE36" s="60"/>
      <c r="AF36" s="60"/>
      <c r="AG36" s="60"/>
      <c r="AH36" s="61"/>
      <c r="AI36" s="77">
        <v>400</v>
      </c>
      <c r="AJ36" s="45"/>
      <c r="AK36" s="45"/>
      <c r="AL36" s="44"/>
      <c r="AM36" s="45"/>
      <c r="AN36" s="46"/>
      <c r="AO36" s="113">
        <v>451086</v>
      </c>
      <c r="AP36" s="57"/>
      <c r="AQ36" s="58"/>
      <c r="AR36" s="120" t="s">
        <v>190</v>
      </c>
      <c r="AS36" s="121"/>
      <c r="AT36" s="121"/>
      <c r="AU36" s="121"/>
      <c r="AV36" s="121"/>
      <c r="AW36" s="121"/>
      <c r="AX36" s="121"/>
      <c r="AY36" s="121"/>
      <c r="AZ36" s="121"/>
      <c r="BA36" s="121"/>
      <c r="BB36" s="122"/>
      <c r="BC36" s="77">
        <v>50</v>
      </c>
      <c r="BD36" s="45"/>
      <c r="BE36" s="46"/>
      <c r="BF36" s="44"/>
      <c r="BG36" s="45"/>
      <c r="BH36" s="46"/>
      <c r="BI36" s="56">
        <v>452128</v>
      </c>
      <c r="BJ36" s="57"/>
      <c r="BK36" s="58"/>
      <c r="BL36" s="59" t="s">
        <v>597</v>
      </c>
      <c r="BM36" s="60"/>
      <c r="BN36" s="60"/>
      <c r="BO36" s="60"/>
      <c r="BP36" s="60"/>
      <c r="BQ36" s="60"/>
      <c r="BR36" s="60"/>
      <c r="BS36" s="60"/>
      <c r="BT36" s="60"/>
      <c r="BU36" s="60"/>
      <c r="BV36" s="61"/>
      <c r="BW36" s="77">
        <v>400</v>
      </c>
      <c r="BX36" s="45"/>
      <c r="BY36" s="45"/>
      <c r="BZ36" s="44"/>
      <c r="CA36" s="45"/>
      <c r="CB36" s="46"/>
      <c r="CC36" s="56">
        <v>452091</v>
      </c>
      <c r="CD36" s="57"/>
      <c r="CE36" s="58"/>
      <c r="CF36" s="59" t="s">
        <v>235</v>
      </c>
      <c r="CG36" s="60"/>
      <c r="CH36" s="60"/>
      <c r="CI36" s="60"/>
      <c r="CJ36" s="60"/>
      <c r="CK36" s="60"/>
      <c r="CL36" s="60"/>
      <c r="CM36" s="60"/>
      <c r="CN36" s="60"/>
      <c r="CO36" s="60"/>
      <c r="CP36" s="61"/>
      <c r="CQ36" s="77">
        <v>350</v>
      </c>
      <c r="CR36" s="45"/>
      <c r="CS36" s="45"/>
      <c r="CT36" s="44"/>
      <c r="CU36" s="45"/>
      <c r="CV36" s="46"/>
    </row>
    <row r="37" spans="1:100" ht="12.75" customHeight="1" x14ac:dyDescent="0.15">
      <c r="A37" s="56">
        <v>451021</v>
      </c>
      <c r="B37" s="57"/>
      <c r="C37" s="58"/>
      <c r="D37" s="59" t="s">
        <v>164</v>
      </c>
      <c r="E37" s="60"/>
      <c r="F37" s="60"/>
      <c r="G37" s="60"/>
      <c r="H37" s="60"/>
      <c r="I37" s="60"/>
      <c r="J37" s="60"/>
      <c r="K37" s="60"/>
      <c r="L37" s="60"/>
      <c r="M37" s="60"/>
      <c r="N37" s="61"/>
      <c r="O37" s="77">
        <v>200</v>
      </c>
      <c r="P37" s="45"/>
      <c r="Q37" s="45"/>
      <c r="R37" s="44"/>
      <c r="S37" s="45"/>
      <c r="T37" s="46"/>
      <c r="U37" s="56">
        <v>451052</v>
      </c>
      <c r="V37" s="57"/>
      <c r="W37" s="58"/>
      <c r="X37" s="59" t="s">
        <v>136</v>
      </c>
      <c r="Y37" s="60"/>
      <c r="Z37" s="60"/>
      <c r="AA37" s="60"/>
      <c r="AB37" s="60"/>
      <c r="AC37" s="60"/>
      <c r="AD37" s="60"/>
      <c r="AE37" s="60"/>
      <c r="AF37" s="60"/>
      <c r="AG37" s="60"/>
      <c r="AH37" s="61"/>
      <c r="AI37" s="77">
        <v>400</v>
      </c>
      <c r="AJ37" s="45"/>
      <c r="AK37" s="45"/>
      <c r="AL37" s="44"/>
      <c r="AM37" s="45"/>
      <c r="AN37" s="46"/>
      <c r="AO37" s="113">
        <v>451087</v>
      </c>
      <c r="AP37" s="57"/>
      <c r="AQ37" s="58"/>
      <c r="AR37" s="120" t="s">
        <v>194</v>
      </c>
      <c r="AS37" s="121"/>
      <c r="AT37" s="121"/>
      <c r="AU37" s="121"/>
      <c r="AV37" s="121"/>
      <c r="AW37" s="121"/>
      <c r="AX37" s="121"/>
      <c r="AY37" s="121"/>
      <c r="AZ37" s="121"/>
      <c r="BA37" s="121"/>
      <c r="BB37" s="122"/>
      <c r="BC37" s="77">
        <v>600</v>
      </c>
      <c r="BD37" s="45"/>
      <c r="BE37" s="46"/>
      <c r="BF37" s="44"/>
      <c r="BG37" s="45"/>
      <c r="BH37" s="46"/>
      <c r="BI37" s="56">
        <v>452129</v>
      </c>
      <c r="BJ37" s="57"/>
      <c r="BK37" s="58"/>
      <c r="BL37" s="59" t="s">
        <v>598</v>
      </c>
      <c r="BM37" s="60"/>
      <c r="BN37" s="60"/>
      <c r="BO37" s="60"/>
      <c r="BP37" s="60"/>
      <c r="BQ37" s="60"/>
      <c r="BR37" s="60"/>
      <c r="BS37" s="60"/>
      <c r="BT37" s="60"/>
      <c r="BU37" s="60"/>
      <c r="BV37" s="61"/>
      <c r="BW37" s="77">
        <v>470</v>
      </c>
      <c r="BX37" s="45"/>
      <c r="BY37" s="45"/>
      <c r="BZ37" s="44"/>
      <c r="CA37" s="45"/>
      <c r="CB37" s="46"/>
      <c r="CC37" s="56">
        <v>452092</v>
      </c>
      <c r="CD37" s="57"/>
      <c r="CE37" s="58"/>
      <c r="CF37" s="59" t="s">
        <v>236</v>
      </c>
      <c r="CG37" s="60"/>
      <c r="CH37" s="60"/>
      <c r="CI37" s="60"/>
      <c r="CJ37" s="60"/>
      <c r="CK37" s="60"/>
      <c r="CL37" s="60"/>
      <c r="CM37" s="60"/>
      <c r="CN37" s="60"/>
      <c r="CO37" s="60"/>
      <c r="CP37" s="61"/>
      <c r="CQ37" s="77">
        <v>700</v>
      </c>
      <c r="CR37" s="45"/>
      <c r="CS37" s="45"/>
      <c r="CT37" s="44"/>
      <c r="CU37" s="45"/>
      <c r="CV37" s="46"/>
    </row>
    <row r="38" spans="1:100" ht="12.75" customHeight="1" x14ac:dyDescent="0.15">
      <c r="A38" s="56">
        <v>451022</v>
      </c>
      <c r="B38" s="57"/>
      <c r="C38" s="58"/>
      <c r="D38" s="59" t="s">
        <v>168</v>
      </c>
      <c r="E38" s="60"/>
      <c r="F38" s="60"/>
      <c r="G38" s="60"/>
      <c r="H38" s="60"/>
      <c r="I38" s="60"/>
      <c r="J38" s="60"/>
      <c r="K38" s="60"/>
      <c r="L38" s="60"/>
      <c r="M38" s="60"/>
      <c r="N38" s="61"/>
      <c r="O38" s="77">
        <v>400</v>
      </c>
      <c r="P38" s="45"/>
      <c r="Q38" s="45"/>
      <c r="R38" s="44"/>
      <c r="S38" s="45"/>
      <c r="T38" s="46"/>
      <c r="U38" s="56">
        <v>451053</v>
      </c>
      <c r="V38" s="57"/>
      <c r="W38" s="58"/>
      <c r="X38" s="59" t="s">
        <v>528</v>
      </c>
      <c r="Y38" s="60"/>
      <c r="Z38" s="60"/>
      <c r="AA38" s="60"/>
      <c r="AB38" s="60"/>
      <c r="AC38" s="60"/>
      <c r="AD38" s="60"/>
      <c r="AE38" s="60"/>
      <c r="AF38" s="60"/>
      <c r="AG38" s="60"/>
      <c r="AH38" s="61"/>
      <c r="AI38" s="77">
        <v>150</v>
      </c>
      <c r="AJ38" s="45"/>
      <c r="AK38" s="45"/>
      <c r="AL38" s="44"/>
      <c r="AM38" s="45"/>
      <c r="AN38" s="46"/>
      <c r="AO38" s="90" t="s">
        <v>199</v>
      </c>
      <c r="AP38" s="91"/>
      <c r="AQ38" s="91"/>
      <c r="AR38" s="91"/>
      <c r="AS38" s="91"/>
      <c r="AT38" s="91"/>
      <c r="AU38" s="91"/>
      <c r="AV38" s="91"/>
      <c r="AW38" s="91"/>
      <c r="AX38" s="91"/>
      <c r="AY38" s="91"/>
      <c r="AZ38" s="91"/>
      <c r="BA38" s="91"/>
      <c r="BB38" s="92"/>
      <c r="BC38" s="93">
        <f>SUM(BC32:BC37)</f>
        <v>1400</v>
      </c>
      <c r="BD38" s="94"/>
      <c r="BE38" s="95"/>
      <c r="BF38" s="181" t="str">
        <f>IF(COUNTA(BF32:BF37)=0,"",SUMIF(BF32:BF37,"●",BC32:BC37)+SUM(BF32:BF37))</f>
        <v/>
      </c>
      <c r="BG38" s="94"/>
      <c r="BH38" s="95"/>
      <c r="BI38" s="56">
        <v>452130</v>
      </c>
      <c r="BJ38" s="57"/>
      <c r="BK38" s="58"/>
      <c r="BL38" s="59" t="s">
        <v>599</v>
      </c>
      <c r="BM38" s="60"/>
      <c r="BN38" s="60"/>
      <c r="BO38" s="60"/>
      <c r="BP38" s="60"/>
      <c r="BQ38" s="60"/>
      <c r="BR38" s="60"/>
      <c r="BS38" s="60"/>
      <c r="BT38" s="60"/>
      <c r="BU38" s="60"/>
      <c r="BV38" s="61"/>
      <c r="BW38" s="77">
        <v>360</v>
      </c>
      <c r="BX38" s="45"/>
      <c r="BY38" s="45"/>
      <c r="BZ38" s="44"/>
      <c r="CA38" s="45"/>
      <c r="CB38" s="46"/>
      <c r="CC38" s="56">
        <v>452093</v>
      </c>
      <c r="CD38" s="57"/>
      <c r="CE38" s="58"/>
      <c r="CF38" s="59" t="s">
        <v>518</v>
      </c>
      <c r="CG38" s="60"/>
      <c r="CH38" s="60"/>
      <c r="CI38" s="60"/>
      <c r="CJ38" s="60"/>
      <c r="CK38" s="60"/>
      <c r="CL38" s="60"/>
      <c r="CM38" s="60"/>
      <c r="CN38" s="60"/>
      <c r="CO38" s="60"/>
      <c r="CP38" s="61"/>
      <c r="CQ38" s="77">
        <v>550</v>
      </c>
      <c r="CR38" s="45"/>
      <c r="CS38" s="45"/>
      <c r="CT38" s="44"/>
      <c r="CU38" s="45"/>
      <c r="CV38" s="46"/>
    </row>
    <row r="39" spans="1:100" ht="12.75" customHeight="1" x14ac:dyDescent="0.15">
      <c r="A39" s="56">
        <v>451023</v>
      </c>
      <c r="B39" s="57"/>
      <c r="C39" s="58"/>
      <c r="D39" s="59" t="s">
        <v>172</v>
      </c>
      <c r="E39" s="60"/>
      <c r="F39" s="60"/>
      <c r="G39" s="60"/>
      <c r="H39" s="60"/>
      <c r="I39" s="60"/>
      <c r="J39" s="60"/>
      <c r="K39" s="60"/>
      <c r="L39" s="60"/>
      <c r="M39" s="60"/>
      <c r="N39" s="61"/>
      <c r="O39" s="77">
        <v>600</v>
      </c>
      <c r="P39" s="45"/>
      <c r="Q39" s="45"/>
      <c r="R39" s="44"/>
      <c r="S39" s="45"/>
      <c r="T39" s="46"/>
      <c r="U39" s="56">
        <v>451130</v>
      </c>
      <c r="V39" s="57"/>
      <c r="W39" s="58"/>
      <c r="X39" s="59" t="s">
        <v>517</v>
      </c>
      <c r="Y39" s="60"/>
      <c r="Z39" s="60"/>
      <c r="AA39" s="60"/>
      <c r="AB39" s="60"/>
      <c r="AC39" s="60"/>
      <c r="AD39" s="60"/>
      <c r="AE39" s="60"/>
      <c r="AF39" s="60"/>
      <c r="AG39" s="60"/>
      <c r="AH39" s="61"/>
      <c r="AI39" s="77">
        <v>450</v>
      </c>
      <c r="AJ39" s="45"/>
      <c r="AK39" s="45"/>
      <c r="AL39" s="44"/>
      <c r="AM39" s="45"/>
      <c r="AN39" s="46"/>
      <c r="AO39" s="113">
        <v>451105</v>
      </c>
      <c r="AP39" s="57"/>
      <c r="AQ39" s="58"/>
      <c r="AR39" s="120" t="s">
        <v>558</v>
      </c>
      <c r="AS39" s="121"/>
      <c r="AT39" s="121"/>
      <c r="AU39" s="121"/>
      <c r="AV39" s="121"/>
      <c r="AW39" s="121"/>
      <c r="AX39" s="121"/>
      <c r="AY39" s="121"/>
      <c r="AZ39" s="121"/>
      <c r="BA39" s="121"/>
      <c r="BB39" s="122"/>
      <c r="BC39" s="77">
        <v>200</v>
      </c>
      <c r="BD39" s="45"/>
      <c r="BE39" s="46"/>
      <c r="BF39" s="44"/>
      <c r="BG39" s="45"/>
      <c r="BH39" s="46"/>
      <c r="BI39" s="56">
        <v>452131</v>
      </c>
      <c r="BJ39" s="57"/>
      <c r="BK39" s="58"/>
      <c r="BL39" s="59" t="s">
        <v>600</v>
      </c>
      <c r="BM39" s="60"/>
      <c r="BN39" s="60"/>
      <c r="BO39" s="60"/>
      <c r="BP39" s="60"/>
      <c r="BQ39" s="60"/>
      <c r="BR39" s="60"/>
      <c r="BS39" s="60"/>
      <c r="BT39" s="60"/>
      <c r="BU39" s="60"/>
      <c r="BV39" s="61"/>
      <c r="BW39" s="77">
        <v>470</v>
      </c>
      <c r="BX39" s="45"/>
      <c r="BY39" s="45"/>
      <c r="BZ39" s="44"/>
      <c r="CA39" s="45"/>
      <c r="CB39" s="46"/>
      <c r="CC39" s="56">
        <v>452117</v>
      </c>
      <c r="CD39" s="57"/>
      <c r="CE39" s="58"/>
      <c r="CF39" s="59" t="s">
        <v>519</v>
      </c>
      <c r="CG39" s="60"/>
      <c r="CH39" s="60"/>
      <c r="CI39" s="60"/>
      <c r="CJ39" s="60"/>
      <c r="CK39" s="60"/>
      <c r="CL39" s="60"/>
      <c r="CM39" s="60"/>
      <c r="CN39" s="60"/>
      <c r="CO39" s="60"/>
      <c r="CP39" s="61"/>
      <c r="CQ39" s="77">
        <v>400</v>
      </c>
      <c r="CR39" s="45"/>
      <c r="CS39" s="45"/>
      <c r="CT39" s="44"/>
      <c r="CU39" s="45"/>
      <c r="CV39" s="46"/>
    </row>
    <row r="40" spans="1:100" ht="12.75" customHeight="1" x14ac:dyDescent="0.15">
      <c r="A40" s="56">
        <v>451024</v>
      </c>
      <c r="B40" s="57"/>
      <c r="C40" s="58"/>
      <c r="D40" s="59" t="s">
        <v>176</v>
      </c>
      <c r="E40" s="60"/>
      <c r="F40" s="60"/>
      <c r="G40" s="60"/>
      <c r="H40" s="60"/>
      <c r="I40" s="60"/>
      <c r="J40" s="60"/>
      <c r="K40" s="60"/>
      <c r="L40" s="60"/>
      <c r="M40" s="60"/>
      <c r="N40" s="61"/>
      <c r="O40" s="77">
        <v>730</v>
      </c>
      <c r="P40" s="45"/>
      <c r="Q40" s="45"/>
      <c r="R40" s="44"/>
      <c r="S40" s="45"/>
      <c r="T40" s="46"/>
      <c r="U40" s="56">
        <v>451054</v>
      </c>
      <c r="V40" s="57"/>
      <c r="W40" s="58"/>
      <c r="X40" s="59" t="s">
        <v>464</v>
      </c>
      <c r="Y40" s="60"/>
      <c r="Z40" s="60"/>
      <c r="AA40" s="60"/>
      <c r="AB40" s="60"/>
      <c r="AC40" s="60"/>
      <c r="AD40" s="60"/>
      <c r="AE40" s="60"/>
      <c r="AF40" s="60"/>
      <c r="AG40" s="60"/>
      <c r="AH40" s="61"/>
      <c r="AI40" s="77">
        <v>500</v>
      </c>
      <c r="AJ40" s="45"/>
      <c r="AK40" s="45"/>
      <c r="AL40" s="44"/>
      <c r="AM40" s="45"/>
      <c r="AN40" s="46"/>
      <c r="AO40" s="113">
        <v>451088</v>
      </c>
      <c r="AP40" s="57"/>
      <c r="AQ40" s="58"/>
      <c r="AR40" s="120" t="s">
        <v>460</v>
      </c>
      <c r="AS40" s="121"/>
      <c r="AT40" s="121"/>
      <c r="AU40" s="121"/>
      <c r="AV40" s="121"/>
      <c r="AW40" s="121"/>
      <c r="AX40" s="121"/>
      <c r="AY40" s="121"/>
      <c r="AZ40" s="121"/>
      <c r="BA40" s="121"/>
      <c r="BB40" s="122"/>
      <c r="BC40" s="77">
        <v>80</v>
      </c>
      <c r="BD40" s="45"/>
      <c r="BE40" s="46"/>
      <c r="BF40" s="44"/>
      <c r="BG40" s="45"/>
      <c r="BH40" s="46"/>
      <c r="BI40" s="56">
        <v>452015</v>
      </c>
      <c r="BJ40" s="57"/>
      <c r="BK40" s="58"/>
      <c r="BL40" s="59" t="s">
        <v>133</v>
      </c>
      <c r="BM40" s="60"/>
      <c r="BN40" s="60"/>
      <c r="BO40" s="60"/>
      <c r="BP40" s="60"/>
      <c r="BQ40" s="60"/>
      <c r="BR40" s="60"/>
      <c r="BS40" s="60"/>
      <c r="BT40" s="60"/>
      <c r="BU40" s="60"/>
      <c r="BV40" s="61"/>
      <c r="BW40" s="77">
        <v>300</v>
      </c>
      <c r="BX40" s="45"/>
      <c r="BY40" s="45"/>
      <c r="BZ40" s="44"/>
      <c r="CA40" s="45"/>
      <c r="CB40" s="46"/>
      <c r="CC40" s="56">
        <v>452118</v>
      </c>
      <c r="CD40" s="57"/>
      <c r="CE40" s="58"/>
      <c r="CF40" s="59" t="s">
        <v>520</v>
      </c>
      <c r="CG40" s="60"/>
      <c r="CH40" s="60"/>
      <c r="CI40" s="60"/>
      <c r="CJ40" s="60"/>
      <c r="CK40" s="60"/>
      <c r="CL40" s="60"/>
      <c r="CM40" s="60"/>
      <c r="CN40" s="60"/>
      <c r="CO40" s="60"/>
      <c r="CP40" s="61"/>
      <c r="CQ40" s="77">
        <v>400</v>
      </c>
      <c r="CR40" s="45"/>
      <c r="CS40" s="45"/>
      <c r="CT40" s="44"/>
      <c r="CU40" s="45"/>
      <c r="CV40" s="46"/>
    </row>
    <row r="41" spans="1:100" ht="12.75" customHeight="1" x14ac:dyDescent="0.15">
      <c r="A41" s="56">
        <v>451025</v>
      </c>
      <c r="B41" s="57"/>
      <c r="C41" s="58"/>
      <c r="D41" s="59" t="s">
        <v>181</v>
      </c>
      <c r="E41" s="60"/>
      <c r="F41" s="60"/>
      <c r="G41" s="60"/>
      <c r="H41" s="60"/>
      <c r="I41" s="60"/>
      <c r="J41" s="60"/>
      <c r="K41" s="60"/>
      <c r="L41" s="60"/>
      <c r="M41" s="60"/>
      <c r="N41" s="61"/>
      <c r="O41" s="77">
        <v>500</v>
      </c>
      <c r="P41" s="45"/>
      <c r="Q41" s="45"/>
      <c r="R41" s="44"/>
      <c r="S41" s="45"/>
      <c r="T41" s="46"/>
      <c r="U41" s="56">
        <v>451107</v>
      </c>
      <c r="V41" s="57"/>
      <c r="W41" s="58"/>
      <c r="X41" s="59" t="s">
        <v>465</v>
      </c>
      <c r="Y41" s="60"/>
      <c r="Z41" s="60"/>
      <c r="AA41" s="60"/>
      <c r="AB41" s="60"/>
      <c r="AC41" s="60"/>
      <c r="AD41" s="60"/>
      <c r="AE41" s="60"/>
      <c r="AF41" s="60"/>
      <c r="AG41" s="60"/>
      <c r="AH41" s="61"/>
      <c r="AI41" s="77">
        <v>450</v>
      </c>
      <c r="AJ41" s="45"/>
      <c r="AK41" s="45"/>
      <c r="AL41" s="44"/>
      <c r="AM41" s="45"/>
      <c r="AN41" s="46"/>
      <c r="AO41" s="113">
        <v>451089</v>
      </c>
      <c r="AP41" s="57"/>
      <c r="AQ41" s="58"/>
      <c r="AR41" s="120" t="s">
        <v>461</v>
      </c>
      <c r="AS41" s="121"/>
      <c r="AT41" s="121"/>
      <c r="AU41" s="121"/>
      <c r="AV41" s="121"/>
      <c r="AW41" s="121"/>
      <c r="AX41" s="121"/>
      <c r="AY41" s="121"/>
      <c r="AZ41" s="121"/>
      <c r="BA41" s="121"/>
      <c r="BB41" s="122"/>
      <c r="BC41" s="77">
        <v>310</v>
      </c>
      <c r="BD41" s="45"/>
      <c r="BE41" s="46"/>
      <c r="BF41" s="44"/>
      <c r="BG41" s="45"/>
      <c r="BH41" s="46"/>
      <c r="BI41" s="56">
        <v>452016</v>
      </c>
      <c r="BJ41" s="57"/>
      <c r="BK41" s="58"/>
      <c r="BL41" s="59" t="s">
        <v>138</v>
      </c>
      <c r="BM41" s="60"/>
      <c r="BN41" s="60"/>
      <c r="BO41" s="60"/>
      <c r="BP41" s="60"/>
      <c r="BQ41" s="60"/>
      <c r="BR41" s="60"/>
      <c r="BS41" s="60"/>
      <c r="BT41" s="60"/>
      <c r="BU41" s="60"/>
      <c r="BV41" s="61"/>
      <c r="BW41" s="77">
        <v>310</v>
      </c>
      <c r="BX41" s="45"/>
      <c r="BY41" s="45"/>
      <c r="BZ41" s="44"/>
      <c r="CA41" s="45"/>
      <c r="CB41" s="46"/>
      <c r="CC41" s="90" t="s">
        <v>462</v>
      </c>
      <c r="CD41" s="91"/>
      <c r="CE41" s="91"/>
      <c r="CF41" s="91"/>
      <c r="CG41" s="91"/>
      <c r="CH41" s="91"/>
      <c r="CI41" s="91"/>
      <c r="CJ41" s="91"/>
      <c r="CK41" s="91"/>
      <c r="CL41" s="91"/>
      <c r="CM41" s="91"/>
      <c r="CN41" s="91"/>
      <c r="CO41" s="91"/>
      <c r="CP41" s="92"/>
      <c r="CQ41" s="93">
        <f>SUM(CQ35:CQ40)</f>
        <v>2600</v>
      </c>
      <c r="CR41" s="94"/>
      <c r="CS41" s="95"/>
      <c r="CT41" s="181" t="str">
        <f>IF(COUNTA(CT35:CT40)=0,"",SUMIF(CT35:CT40,"●",CQ35:CQ40)+SUM(CT35:CT40))</f>
        <v/>
      </c>
      <c r="CU41" s="94"/>
      <c r="CV41" s="95"/>
    </row>
    <row r="42" spans="1:100" ht="12.75" customHeight="1" x14ac:dyDescent="0.15">
      <c r="A42" s="56">
        <v>451026</v>
      </c>
      <c r="B42" s="57"/>
      <c r="C42" s="58"/>
      <c r="D42" s="59" t="s">
        <v>185</v>
      </c>
      <c r="E42" s="60"/>
      <c r="F42" s="60"/>
      <c r="G42" s="60"/>
      <c r="H42" s="60"/>
      <c r="I42" s="60"/>
      <c r="J42" s="60"/>
      <c r="K42" s="60"/>
      <c r="L42" s="60"/>
      <c r="M42" s="60"/>
      <c r="N42" s="61"/>
      <c r="O42" s="77">
        <v>500</v>
      </c>
      <c r="P42" s="45"/>
      <c r="Q42" s="45"/>
      <c r="R42" s="44"/>
      <c r="S42" s="45"/>
      <c r="T42" s="46"/>
      <c r="U42" s="56">
        <v>451129</v>
      </c>
      <c r="V42" s="57"/>
      <c r="W42" s="58"/>
      <c r="X42" s="59" t="s">
        <v>527</v>
      </c>
      <c r="Y42" s="60"/>
      <c r="Z42" s="60"/>
      <c r="AA42" s="60"/>
      <c r="AB42" s="60"/>
      <c r="AC42" s="60"/>
      <c r="AD42" s="60"/>
      <c r="AE42" s="60"/>
      <c r="AF42" s="60"/>
      <c r="AG42" s="60"/>
      <c r="AH42" s="61"/>
      <c r="AI42" s="77">
        <v>600</v>
      </c>
      <c r="AJ42" s="45"/>
      <c r="AK42" s="45"/>
      <c r="AL42" s="44"/>
      <c r="AM42" s="45"/>
      <c r="AN42" s="46"/>
      <c r="AO42" s="113">
        <v>451090</v>
      </c>
      <c r="AP42" s="57"/>
      <c r="AQ42" s="58"/>
      <c r="AR42" s="120" t="s">
        <v>533</v>
      </c>
      <c r="AS42" s="121"/>
      <c r="AT42" s="121"/>
      <c r="AU42" s="121"/>
      <c r="AV42" s="121"/>
      <c r="AW42" s="121"/>
      <c r="AX42" s="121"/>
      <c r="AY42" s="121"/>
      <c r="AZ42" s="121"/>
      <c r="BA42" s="121"/>
      <c r="BB42" s="122"/>
      <c r="BC42" s="77">
        <v>140</v>
      </c>
      <c r="BD42" s="45"/>
      <c r="BE42" s="46"/>
      <c r="BF42" s="44"/>
      <c r="BG42" s="45"/>
      <c r="BH42" s="46"/>
      <c r="BI42" s="56">
        <v>452017</v>
      </c>
      <c r="BJ42" s="57"/>
      <c r="BK42" s="58"/>
      <c r="BL42" s="59" t="s">
        <v>141</v>
      </c>
      <c r="BM42" s="60"/>
      <c r="BN42" s="60"/>
      <c r="BO42" s="60"/>
      <c r="BP42" s="60"/>
      <c r="BQ42" s="60"/>
      <c r="BR42" s="60"/>
      <c r="BS42" s="60"/>
      <c r="BT42" s="60"/>
      <c r="BU42" s="60"/>
      <c r="BV42" s="61"/>
      <c r="BW42" s="77">
        <v>130</v>
      </c>
      <c r="BX42" s="45"/>
      <c r="BY42" s="45"/>
      <c r="BZ42" s="44"/>
      <c r="CA42" s="45"/>
      <c r="CB42" s="46"/>
      <c r="CC42" s="56">
        <v>452094</v>
      </c>
      <c r="CD42" s="57"/>
      <c r="CE42" s="58"/>
      <c r="CF42" s="59" t="s">
        <v>237</v>
      </c>
      <c r="CG42" s="60"/>
      <c r="CH42" s="60"/>
      <c r="CI42" s="60"/>
      <c r="CJ42" s="60"/>
      <c r="CK42" s="60"/>
      <c r="CL42" s="60"/>
      <c r="CM42" s="60"/>
      <c r="CN42" s="60"/>
      <c r="CO42" s="60"/>
      <c r="CP42" s="61"/>
      <c r="CQ42" s="77">
        <v>570</v>
      </c>
      <c r="CR42" s="45"/>
      <c r="CS42" s="45"/>
      <c r="CT42" s="44"/>
      <c r="CU42" s="45"/>
      <c r="CV42" s="46"/>
    </row>
    <row r="43" spans="1:100" ht="12.75" customHeight="1" x14ac:dyDescent="0.15">
      <c r="A43" s="90" t="s">
        <v>188</v>
      </c>
      <c r="B43" s="91"/>
      <c r="C43" s="91"/>
      <c r="D43" s="91"/>
      <c r="E43" s="91"/>
      <c r="F43" s="91"/>
      <c r="G43" s="91"/>
      <c r="H43" s="91"/>
      <c r="I43" s="91"/>
      <c r="J43" s="91"/>
      <c r="K43" s="91"/>
      <c r="L43" s="91"/>
      <c r="M43" s="91"/>
      <c r="N43" s="92"/>
      <c r="O43" s="93">
        <f>SUM(O35:O42)</f>
        <v>3740</v>
      </c>
      <c r="P43" s="94"/>
      <c r="Q43" s="95"/>
      <c r="R43" s="181" t="str">
        <f>IF(COUNTA(R35:R42)=0,"",SUMIF(R35:R42,"●",O35:O42)+SUM(R35:R42))</f>
        <v/>
      </c>
      <c r="S43" s="94"/>
      <c r="T43" s="95"/>
      <c r="U43" s="90" t="s">
        <v>148</v>
      </c>
      <c r="V43" s="91"/>
      <c r="W43" s="91"/>
      <c r="X43" s="91"/>
      <c r="Y43" s="91"/>
      <c r="Z43" s="91"/>
      <c r="AA43" s="91"/>
      <c r="AB43" s="91"/>
      <c r="AC43" s="91"/>
      <c r="AD43" s="91"/>
      <c r="AE43" s="91"/>
      <c r="AF43" s="91"/>
      <c r="AG43" s="91"/>
      <c r="AH43" s="92"/>
      <c r="AI43" s="93">
        <f>SUM(AI35:AI42)</f>
        <v>3450</v>
      </c>
      <c r="AJ43" s="94"/>
      <c r="AK43" s="95"/>
      <c r="AL43" s="181" t="str">
        <f>IF(COUNTA(AL35:AL42)=0,"",SUMIF(AL35:AL42,"●",AI35:AI42)+SUM(AL35:AL42))</f>
        <v/>
      </c>
      <c r="AM43" s="94"/>
      <c r="AN43" s="95"/>
      <c r="AO43" s="113">
        <v>451132</v>
      </c>
      <c r="AP43" s="57"/>
      <c r="AQ43" s="58"/>
      <c r="AR43" s="120" t="s">
        <v>535</v>
      </c>
      <c r="AS43" s="121"/>
      <c r="AT43" s="121"/>
      <c r="AU43" s="121"/>
      <c r="AV43" s="121"/>
      <c r="AW43" s="121"/>
      <c r="AX43" s="121"/>
      <c r="AY43" s="121"/>
      <c r="AZ43" s="121"/>
      <c r="BA43" s="121"/>
      <c r="BB43" s="122"/>
      <c r="BC43" s="77">
        <v>360</v>
      </c>
      <c r="BD43" s="45"/>
      <c r="BE43" s="46"/>
      <c r="BF43" s="44"/>
      <c r="BG43" s="45"/>
      <c r="BH43" s="46"/>
      <c r="BI43" s="56">
        <v>452018</v>
      </c>
      <c r="BJ43" s="57"/>
      <c r="BK43" s="58"/>
      <c r="BL43" s="59" t="s">
        <v>145</v>
      </c>
      <c r="BM43" s="60"/>
      <c r="BN43" s="60"/>
      <c r="BO43" s="60"/>
      <c r="BP43" s="60"/>
      <c r="BQ43" s="60"/>
      <c r="BR43" s="60"/>
      <c r="BS43" s="60"/>
      <c r="BT43" s="60"/>
      <c r="BU43" s="60"/>
      <c r="BV43" s="61"/>
      <c r="BW43" s="77">
        <v>350</v>
      </c>
      <c r="BX43" s="45"/>
      <c r="BY43" s="45"/>
      <c r="BZ43" s="44"/>
      <c r="CA43" s="45"/>
      <c r="CB43" s="46"/>
      <c r="CC43" s="56">
        <v>452095</v>
      </c>
      <c r="CD43" s="57"/>
      <c r="CE43" s="58"/>
      <c r="CF43" s="59" t="s">
        <v>238</v>
      </c>
      <c r="CG43" s="60"/>
      <c r="CH43" s="60"/>
      <c r="CI43" s="60"/>
      <c r="CJ43" s="60"/>
      <c r="CK43" s="60"/>
      <c r="CL43" s="60"/>
      <c r="CM43" s="60"/>
      <c r="CN43" s="60"/>
      <c r="CO43" s="60"/>
      <c r="CP43" s="61"/>
      <c r="CQ43" s="77">
        <v>500</v>
      </c>
      <c r="CR43" s="45"/>
      <c r="CS43" s="45"/>
      <c r="CT43" s="44"/>
      <c r="CU43" s="45"/>
      <c r="CV43" s="46"/>
    </row>
    <row r="44" spans="1:100" ht="12.75" customHeight="1" x14ac:dyDescent="0.15">
      <c r="A44" s="56">
        <v>451027</v>
      </c>
      <c r="B44" s="57"/>
      <c r="C44" s="58"/>
      <c r="D44" s="59" t="s">
        <v>192</v>
      </c>
      <c r="E44" s="60"/>
      <c r="F44" s="60"/>
      <c r="G44" s="60"/>
      <c r="H44" s="60"/>
      <c r="I44" s="60"/>
      <c r="J44" s="60"/>
      <c r="K44" s="60"/>
      <c r="L44" s="60"/>
      <c r="M44" s="60"/>
      <c r="N44" s="61"/>
      <c r="O44" s="77">
        <v>260</v>
      </c>
      <c r="P44" s="45"/>
      <c r="Q44" s="45"/>
      <c r="R44" s="44"/>
      <c r="S44" s="45"/>
      <c r="T44" s="46"/>
      <c r="U44" s="56">
        <v>451055</v>
      </c>
      <c r="V44" s="57"/>
      <c r="W44" s="58"/>
      <c r="X44" s="59" t="s">
        <v>636</v>
      </c>
      <c r="Y44" s="60"/>
      <c r="Z44" s="60"/>
      <c r="AA44" s="60"/>
      <c r="AB44" s="60"/>
      <c r="AC44" s="60"/>
      <c r="AD44" s="60"/>
      <c r="AE44" s="60"/>
      <c r="AF44" s="60"/>
      <c r="AG44" s="60"/>
      <c r="AH44" s="61"/>
      <c r="AI44" s="77">
        <v>115</v>
      </c>
      <c r="AJ44" s="45"/>
      <c r="AK44" s="45"/>
      <c r="AL44" s="44"/>
      <c r="AM44" s="45"/>
      <c r="AN44" s="46"/>
      <c r="AO44" s="113">
        <v>451103</v>
      </c>
      <c r="AP44" s="57"/>
      <c r="AQ44" s="58"/>
      <c r="AR44" s="120" t="s">
        <v>374</v>
      </c>
      <c r="AS44" s="121"/>
      <c r="AT44" s="121"/>
      <c r="AU44" s="121"/>
      <c r="AV44" s="121"/>
      <c r="AW44" s="121"/>
      <c r="AX44" s="121"/>
      <c r="AY44" s="121"/>
      <c r="AZ44" s="121"/>
      <c r="BA44" s="121"/>
      <c r="BB44" s="122"/>
      <c r="BC44" s="77">
        <v>50</v>
      </c>
      <c r="BD44" s="45"/>
      <c r="BE44" s="46"/>
      <c r="BF44" s="44"/>
      <c r="BG44" s="45"/>
      <c r="BH44" s="46"/>
      <c r="BI44" s="56">
        <v>452019</v>
      </c>
      <c r="BJ44" s="57"/>
      <c r="BK44" s="58"/>
      <c r="BL44" s="59" t="s">
        <v>150</v>
      </c>
      <c r="BM44" s="60"/>
      <c r="BN44" s="60"/>
      <c r="BO44" s="60"/>
      <c r="BP44" s="60"/>
      <c r="BQ44" s="60"/>
      <c r="BR44" s="60"/>
      <c r="BS44" s="60"/>
      <c r="BT44" s="60"/>
      <c r="BU44" s="60"/>
      <c r="BV44" s="61"/>
      <c r="BW44" s="77">
        <v>220</v>
      </c>
      <c r="BX44" s="45"/>
      <c r="BY44" s="45"/>
      <c r="BZ44" s="44"/>
      <c r="CA44" s="45"/>
      <c r="CB44" s="46"/>
      <c r="CC44" s="56">
        <v>452096</v>
      </c>
      <c r="CD44" s="57"/>
      <c r="CE44" s="58"/>
      <c r="CF44" s="59" t="s">
        <v>239</v>
      </c>
      <c r="CG44" s="60"/>
      <c r="CH44" s="60"/>
      <c r="CI44" s="60"/>
      <c r="CJ44" s="60"/>
      <c r="CK44" s="60"/>
      <c r="CL44" s="60"/>
      <c r="CM44" s="60"/>
      <c r="CN44" s="60"/>
      <c r="CO44" s="60"/>
      <c r="CP44" s="61"/>
      <c r="CQ44" s="77">
        <v>311</v>
      </c>
      <c r="CR44" s="45"/>
      <c r="CS44" s="45"/>
      <c r="CT44" s="44"/>
      <c r="CU44" s="45"/>
      <c r="CV44" s="46"/>
    </row>
    <row r="45" spans="1:100" ht="12.75" customHeight="1" x14ac:dyDescent="0.15">
      <c r="A45" s="56">
        <v>451028</v>
      </c>
      <c r="B45" s="57"/>
      <c r="C45" s="58"/>
      <c r="D45" s="59" t="s">
        <v>197</v>
      </c>
      <c r="E45" s="60"/>
      <c r="F45" s="60"/>
      <c r="G45" s="60"/>
      <c r="H45" s="60"/>
      <c r="I45" s="60"/>
      <c r="J45" s="60"/>
      <c r="K45" s="60"/>
      <c r="L45" s="60"/>
      <c r="M45" s="60"/>
      <c r="N45" s="61"/>
      <c r="O45" s="77">
        <v>200</v>
      </c>
      <c r="P45" s="45"/>
      <c r="Q45" s="45"/>
      <c r="R45" s="44"/>
      <c r="S45" s="45"/>
      <c r="T45" s="46"/>
      <c r="U45" s="56">
        <v>451056</v>
      </c>
      <c r="V45" s="57"/>
      <c r="W45" s="58"/>
      <c r="X45" s="59" t="s">
        <v>157</v>
      </c>
      <c r="Y45" s="60"/>
      <c r="Z45" s="60"/>
      <c r="AA45" s="60"/>
      <c r="AB45" s="60"/>
      <c r="AC45" s="60"/>
      <c r="AD45" s="60"/>
      <c r="AE45" s="60"/>
      <c r="AF45" s="60"/>
      <c r="AG45" s="60"/>
      <c r="AH45" s="61"/>
      <c r="AI45" s="77">
        <v>450</v>
      </c>
      <c r="AJ45" s="45"/>
      <c r="AK45" s="45"/>
      <c r="AL45" s="44"/>
      <c r="AM45" s="45"/>
      <c r="AN45" s="46"/>
      <c r="AO45" s="113">
        <v>451091</v>
      </c>
      <c r="AP45" s="57"/>
      <c r="AQ45" s="58"/>
      <c r="AR45" s="120" t="s">
        <v>463</v>
      </c>
      <c r="AS45" s="121"/>
      <c r="AT45" s="121"/>
      <c r="AU45" s="121"/>
      <c r="AV45" s="121"/>
      <c r="AW45" s="121"/>
      <c r="AX45" s="121"/>
      <c r="AY45" s="121"/>
      <c r="AZ45" s="121"/>
      <c r="BA45" s="121"/>
      <c r="BB45" s="122"/>
      <c r="BC45" s="77">
        <v>170</v>
      </c>
      <c r="BD45" s="45"/>
      <c r="BE45" s="46"/>
      <c r="BF45" s="44"/>
      <c r="BG45" s="45"/>
      <c r="BH45" s="46"/>
      <c r="BI45" s="56">
        <v>452079</v>
      </c>
      <c r="BJ45" s="57"/>
      <c r="BK45" s="58"/>
      <c r="BL45" s="59" t="s">
        <v>372</v>
      </c>
      <c r="BM45" s="60"/>
      <c r="BN45" s="60"/>
      <c r="BO45" s="60"/>
      <c r="BP45" s="60"/>
      <c r="BQ45" s="60"/>
      <c r="BR45" s="60"/>
      <c r="BS45" s="60"/>
      <c r="BT45" s="60"/>
      <c r="BU45" s="60"/>
      <c r="BV45" s="61"/>
      <c r="BW45" s="77">
        <v>500</v>
      </c>
      <c r="BX45" s="45"/>
      <c r="BY45" s="45"/>
      <c r="BZ45" s="44"/>
      <c r="CA45" s="45"/>
      <c r="CB45" s="46"/>
      <c r="CC45" s="56">
        <v>452097</v>
      </c>
      <c r="CD45" s="57"/>
      <c r="CE45" s="58"/>
      <c r="CF45" s="59" t="s">
        <v>466</v>
      </c>
      <c r="CG45" s="60"/>
      <c r="CH45" s="60"/>
      <c r="CI45" s="60"/>
      <c r="CJ45" s="60"/>
      <c r="CK45" s="60"/>
      <c r="CL45" s="60"/>
      <c r="CM45" s="60"/>
      <c r="CN45" s="60"/>
      <c r="CO45" s="60"/>
      <c r="CP45" s="61"/>
      <c r="CQ45" s="77">
        <v>750</v>
      </c>
      <c r="CR45" s="45"/>
      <c r="CS45" s="45"/>
      <c r="CT45" s="44"/>
      <c r="CU45" s="45"/>
      <c r="CV45" s="46"/>
    </row>
    <row r="46" spans="1:100" ht="12.75" customHeight="1" x14ac:dyDescent="0.15">
      <c r="A46" s="56">
        <v>451029</v>
      </c>
      <c r="B46" s="57"/>
      <c r="C46" s="58"/>
      <c r="D46" s="59" t="s">
        <v>202</v>
      </c>
      <c r="E46" s="60"/>
      <c r="F46" s="60"/>
      <c r="G46" s="60"/>
      <c r="H46" s="60"/>
      <c r="I46" s="60"/>
      <c r="J46" s="60"/>
      <c r="K46" s="60"/>
      <c r="L46" s="60"/>
      <c r="M46" s="60"/>
      <c r="N46" s="61"/>
      <c r="O46" s="77">
        <v>400</v>
      </c>
      <c r="P46" s="45"/>
      <c r="Q46" s="45"/>
      <c r="R46" s="44"/>
      <c r="S46" s="45"/>
      <c r="T46" s="46"/>
      <c r="U46" s="56">
        <v>451057</v>
      </c>
      <c r="V46" s="57"/>
      <c r="W46" s="58"/>
      <c r="X46" s="59" t="s">
        <v>161</v>
      </c>
      <c r="Y46" s="60"/>
      <c r="Z46" s="60"/>
      <c r="AA46" s="60"/>
      <c r="AB46" s="60"/>
      <c r="AC46" s="60"/>
      <c r="AD46" s="60"/>
      <c r="AE46" s="60"/>
      <c r="AF46" s="60"/>
      <c r="AG46" s="60"/>
      <c r="AH46" s="61"/>
      <c r="AI46" s="77">
        <v>280</v>
      </c>
      <c r="AJ46" s="45"/>
      <c r="AK46" s="45"/>
      <c r="AL46" s="44"/>
      <c r="AM46" s="45"/>
      <c r="AN46" s="46"/>
      <c r="AO46" s="90" t="s">
        <v>215</v>
      </c>
      <c r="AP46" s="91"/>
      <c r="AQ46" s="91"/>
      <c r="AR46" s="91"/>
      <c r="AS46" s="91"/>
      <c r="AT46" s="91"/>
      <c r="AU46" s="91"/>
      <c r="AV46" s="91"/>
      <c r="AW46" s="91"/>
      <c r="AX46" s="91"/>
      <c r="AY46" s="91"/>
      <c r="AZ46" s="91"/>
      <c r="BA46" s="91"/>
      <c r="BB46" s="92"/>
      <c r="BC46" s="93">
        <f>SUM(BC39:BC45)</f>
        <v>1310</v>
      </c>
      <c r="BD46" s="94"/>
      <c r="BE46" s="95"/>
      <c r="BF46" s="181" t="str">
        <f>IF(COUNTA(BF39:BF45)=0,"",SUMIF(BF39:BF45,"●",BC39:BC45)+SUM(BF39:BF45))</f>
        <v/>
      </c>
      <c r="BG46" s="94"/>
      <c r="BH46" s="95"/>
      <c r="BI46" s="90" t="s">
        <v>154</v>
      </c>
      <c r="BJ46" s="91"/>
      <c r="BK46" s="91"/>
      <c r="BL46" s="91"/>
      <c r="BM46" s="91"/>
      <c r="BN46" s="91"/>
      <c r="BO46" s="91"/>
      <c r="BP46" s="91"/>
      <c r="BQ46" s="91"/>
      <c r="BR46" s="91"/>
      <c r="BS46" s="91"/>
      <c r="BT46" s="91"/>
      <c r="BU46" s="91"/>
      <c r="BV46" s="92"/>
      <c r="BW46" s="93">
        <f>SUM(BW26:BW45)</f>
        <v>7988</v>
      </c>
      <c r="BX46" s="94"/>
      <c r="BY46" s="95"/>
      <c r="BZ46" s="181" t="str">
        <f>IF(COUNTA(BZ26:BZ45)=0,"",SUMIF(BZ26:BZ45,"●",BW26:BW45)+SUM(BZ26:BZ45))</f>
        <v/>
      </c>
      <c r="CA46" s="94"/>
      <c r="CB46" s="95"/>
      <c r="CC46" s="56">
        <v>452098</v>
      </c>
      <c r="CD46" s="57"/>
      <c r="CE46" s="58"/>
      <c r="CF46" s="59" t="s">
        <v>469</v>
      </c>
      <c r="CG46" s="60"/>
      <c r="CH46" s="60"/>
      <c r="CI46" s="60"/>
      <c r="CJ46" s="60"/>
      <c r="CK46" s="60"/>
      <c r="CL46" s="60"/>
      <c r="CM46" s="60"/>
      <c r="CN46" s="60"/>
      <c r="CO46" s="60"/>
      <c r="CP46" s="61"/>
      <c r="CQ46" s="77">
        <v>400</v>
      </c>
      <c r="CR46" s="45"/>
      <c r="CS46" s="45"/>
      <c r="CT46" s="44"/>
      <c r="CU46" s="45"/>
      <c r="CV46" s="46"/>
    </row>
    <row r="47" spans="1:100" ht="12.75" customHeight="1" x14ac:dyDescent="0.15">
      <c r="A47" s="56">
        <v>451030</v>
      </c>
      <c r="B47" s="57"/>
      <c r="C47" s="58"/>
      <c r="D47" s="59" t="s">
        <v>206</v>
      </c>
      <c r="E47" s="60"/>
      <c r="F47" s="60"/>
      <c r="G47" s="60"/>
      <c r="H47" s="60"/>
      <c r="I47" s="60"/>
      <c r="J47" s="60"/>
      <c r="K47" s="60"/>
      <c r="L47" s="60"/>
      <c r="M47" s="60"/>
      <c r="N47" s="61"/>
      <c r="O47" s="77">
        <v>450</v>
      </c>
      <c r="P47" s="45"/>
      <c r="Q47" s="45"/>
      <c r="R47" s="44"/>
      <c r="S47" s="45"/>
      <c r="T47" s="46"/>
      <c r="U47" s="56">
        <v>451058</v>
      </c>
      <c r="V47" s="57"/>
      <c r="W47" s="58"/>
      <c r="X47" s="59" t="s">
        <v>165</v>
      </c>
      <c r="Y47" s="60"/>
      <c r="Z47" s="60"/>
      <c r="AA47" s="60"/>
      <c r="AB47" s="60"/>
      <c r="AC47" s="60"/>
      <c r="AD47" s="60"/>
      <c r="AE47" s="60"/>
      <c r="AF47" s="60"/>
      <c r="AG47" s="60"/>
      <c r="AH47" s="61"/>
      <c r="AI47" s="77">
        <v>350</v>
      </c>
      <c r="AJ47" s="45"/>
      <c r="AK47" s="45"/>
      <c r="AL47" s="44"/>
      <c r="AM47" s="45"/>
      <c r="AN47" s="46"/>
      <c r="AO47" s="113">
        <v>451111</v>
      </c>
      <c r="AP47" s="57"/>
      <c r="AQ47" s="58"/>
      <c r="AR47" s="120" t="s">
        <v>382</v>
      </c>
      <c r="AS47" s="121"/>
      <c r="AT47" s="121"/>
      <c r="AU47" s="121"/>
      <c r="AV47" s="121"/>
      <c r="AW47" s="121"/>
      <c r="AX47" s="121"/>
      <c r="AY47" s="121"/>
      <c r="AZ47" s="121"/>
      <c r="BA47" s="121"/>
      <c r="BB47" s="122"/>
      <c r="BC47" s="77">
        <v>250</v>
      </c>
      <c r="BD47" s="45"/>
      <c r="BE47" s="46"/>
      <c r="BF47" s="44"/>
      <c r="BG47" s="45"/>
      <c r="BH47" s="46"/>
      <c r="BI47" s="56">
        <v>452020</v>
      </c>
      <c r="BJ47" s="57"/>
      <c r="BK47" s="58"/>
      <c r="BL47" s="59" t="s">
        <v>159</v>
      </c>
      <c r="BM47" s="60"/>
      <c r="BN47" s="60"/>
      <c r="BO47" s="60"/>
      <c r="BP47" s="60"/>
      <c r="BQ47" s="60"/>
      <c r="BR47" s="60"/>
      <c r="BS47" s="60"/>
      <c r="BT47" s="60"/>
      <c r="BU47" s="60"/>
      <c r="BV47" s="61"/>
      <c r="BW47" s="77">
        <v>680</v>
      </c>
      <c r="BX47" s="45"/>
      <c r="BY47" s="45"/>
      <c r="BZ47" s="44"/>
      <c r="CA47" s="45"/>
      <c r="CB47" s="46"/>
      <c r="CC47" s="56">
        <v>452099</v>
      </c>
      <c r="CD47" s="57"/>
      <c r="CE47" s="58"/>
      <c r="CF47" s="59" t="s">
        <v>471</v>
      </c>
      <c r="CG47" s="60"/>
      <c r="CH47" s="60"/>
      <c r="CI47" s="60"/>
      <c r="CJ47" s="60"/>
      <c r="CK47" s="60"/>
      <c r="CL47" s="60"/>
      <c r="CM47" s="60"/>
      <c r="CN47" s="60"/>
      <c r="CO47" s="60"/>
      <c r="CP47" s="61"/>
      <c r="CQ47" s="77">
        <v>300</v>
      </c>
      <c r="CR47" s="45"/>
      <c r="CS47" s="45"/>
      <c r="CT47" s="44"/>
      <c r="CU47" s="45"/>
      <c r="CV47" s="46"/>
    </row>
    <row r="48" spans="1:100" ht="12.75" customHeight="1" x14ac:dyDescent="0.15">
      <c r="A48" s="56">
        <v>451031</v>
      </c>
      <c r="B48" s="57"/>
      <c r="C48" s="58"/>
      <c r="D48" s="59" t="s">
        <v>475</v>
      </c>
      <c r="E48" s="60"/>
      <c r="F48" s="60"/>
      <c r="G48" s="60"/>
      <c r="H48" s="60"/>
      <c r="I48" s="60"/>
      <c r="J48" s="60"/>
      <c r="K48" s="60"/>
      <c r="L48" s="60"/>
      <c r="M48" s="60"/>
      <c r="N48" s="61"/>
      <c r="O48" s="77">
        <v>480</v>
      </c>
      <c r="P48" s="45"/>
      <c r="Q48" s="45"/>
      <c r="R48" s="44"/>
      <c r="S48" s="45"/>
      <c r="T48" s="46"/>
      <c r="U48" s="56">
        <v>451059</v>
      </c>
      <c r="V48" s="57"/>
      <c r="W48" s="58"/>
      <c r="X48" s="59" t="s">
        <v>169</v>
      </c>
      <c r="Y48" s="60"/>
      <c r="Z48" s="60"/>
      <c r="AA48" s="60"/>
      <c r="AB48" s="60"/>
      <c r="AC48" s="60"/>
      <c r="AD48" s="60"/>
      <c r="AE48" s="60"/>
      <c r="AF48" s="60"/>
      <c r="AG48" s="60"/>
      <c r="AH48" s="61"/>
      <c r="AI48" s="77">
        <v>370</v>
      </c>
      <c r="AJ48" s="45"/>
      <c r="AK48" s="45"/>
      <c r="AL48" s="44"/>
      <c r="AM48" s="45"/>
      <c r="AN48" s="46"/>
      <c r="AO48" s="113">
        <v>451110</v>
      </c>
      <c r="AP48" s="57"/>
      <c r="AQ48" s="58"/>
      <c r="AR48" s="120" t="s">
        <v>383</v>
      </c>
      <c r="AS48" s="121"/>
      <c r="AT48" s="121"/>
      <c r="AU48" s="121"/>
      <c r="AV48" s="121"/>
      <c r="AW48" s="121"/>
      <c r="AX48" s="121"/>
      <c r="AY48" s="121"/>
      <c r="AZ48" s="121"/>
      <c r="BA48" s="121"/>
      <c r="BB48" s="122"/>
      <c r="BC48" s="77">
        <v>250</v>
      </c>
      <c r="BD48" s="45"/>
      <c r="BE48" s="46"/>
      <c r="BF48" s="44"/>
      <c r="BG48" s="45"/>
      <c r="BH48" s="46"/>
      <c r="BI48" s="56">
        <v>452021</v>
      </c>
      <c r="BJ48" s="57"/>
      <c r="BK48" s="58"/>
      <c r="BL48" s="59" t="s">
        <v>163</v>
      </c>
      <c r="BM48" s="60"/>
      <c r="BN48" s="60"/>
      <c r="BO48" s="60"/>
      <c r="BP48" s="60"/>
      <c r="BQ48" s="60"/>
      <c r="BR48" s="60"/>
      <c r="BS48" s="60"/>
      <c r="BT48" s="60"/>
      <c r="BU48" s="60"/>
      <c r="BV48" s="61"/>
      <c r="BW48" s="77">
        <v>400</v>
      </c>
      <c r="BX48" s="45"/>
      <c r="BY48" s="45"/>
      <c r="BZ48" s="44"/>
      <c r="CA48" s="45"/>
      <c r="CB48" s="46"/>
      <c r="CC48" s="56">
        <v>452100</v>
      </c>
      <c r="CD48" s="57"/>
      <c r="CE48" s="58"/>
      <c r="CF48" s="59" t="s">
        <v>611</v>
      </c>
      <c r="CG48" s="60"/>
      <c r="CH48" s="60"/>
      <c r="CI48" s="60"/>
      <c r="CJ48" s="60"/>
      <c r="CK48" s="60"/>
      <c r="CL48" s="60"/>
      <c r="CM48" s="60"/>
      <c r="CN48" s="60"/>
      <c r="CO48" s="60"/>
      <c r="CP48" s="61"/>
      <c r="CQ48" s="77">
        <v>250</v>
      </c>
      <c r="CR48" s="45"/>
      <c r="CS48" s="45"/>
      <c r="CT48" s="44"/>
      <c r="CU48" s="45"/>
      <c r="CV48" s="46"/>
    </row>
    <row r="49" spans="1:100" ht="12.75" customHeight="1" x14ac:dyDescent="0.15">
      <c r="A49" s="56">
        <v>451032</v>
      </c>
      <c r="B49" s="57"/>
      <c r="C49" s="58"/>
      <c r="D49" s="59" t="s">
        <v>209</v>
      </c>
      <c r="E49" s="60"/>
      <c r="F49" s="60"/>
      <c r="G49" s="60"/>
      <c r="H49" s="60"/>
      <c r="I49" s="60"/>
      <c r="J49" s="60"/>
      <c r="K49" s="60"/>
      <c r="L49" s="60"/>
      <c r="M49" s="60"/>
      <c r="N49" s="61"/>
      <c r="O49" s="77">
        <v>200</v>
      </c>
      <c r="P49" s="45"/>
      <c r="Q49" s="45"/>
      <c r="R49" s="44"/>
      <c r="S49" s="45"/>
      <c r="T49" s="46"/>
      <c r="U49" s="56">
        <v>451060</v>
      </c>
      <c r="V49" s="57"/>
      <c r="W49" s="58"/>
      <c r="X49" s="59" t="s">
        <v>173</v>
      </c>
      <c r="Y49" s="60"/>
      <c r="Z49" s="60"/>
      <c r="AA49" s="60"/>
      <c r="AB49" s="60"/>
      <c r="AC49" s="60"/>
      <c r="AD49" s="60"/>
      <c r="AE49" s="60"/>
      <c r="AF49" s="60"/>
      <c r="AG49" s="60"/>
      <c r="AH49" s="61"/>
      <c r="AI49" s="77">
        <v>390</v>
      </c>
      <c r="AJ49" s="45"/>
      <c r="AK49" s="45"/>
      <c r="AL49" s="44"/>
      <c r="AM49" s="45"/>
      <c r="AN49" s="46"/>
      <c r="AO49" s="113">
        <v>451104</v>
      </c>
      <c r="AP49" s="57"/>
      <c r="AQ49" s="58"/>
      <c r="AR49" s="120" t="s">
        <v>467</v>
      </c>
      <c r="AS49" s="121"/>
      <c r="AT49" s="121"/>
      <c r="AU49" s="121"/>
      <c r="AV49" s="121"/>
      <c r="AW49" s="121"/>
      <c r="AX49" s="121"/>
      <c r="AY49" s="121"/>
      <c r="AZ49" s="121"/>
      <c r="BA49" s="121"/>
      <c r="BB49" s="122"/>
      <c r="BC49" s="77">
        <v>500</v>
      </c>
      <c r="BD49" s="45"/>
      <c r="BE49" s="46"/>
      <c r="BF49" s="44"/>
      <c r="BG49" s="45"/>
      <c r="BH49" s="46"/>
      <c r="BI49" s="56">
        <v>452022</v>
      </c>
      <c r="BJ49" s="57"/>
      <c r="BK49" s="58"/>
      <c r="BL49" s="59" t="s">
        <v>167</v>
      </c>
      <c r="BM49" s="60"/>
      <c r="BN49" s="60"/>
      <c r="BO49" s="60"/>
      <c r="BP49" s="60"/>
      <c r="BQ49" s="60"/>
      <c r="BR49" s="60"/>
      <c r="BS49" s="60"/>
      <c r="BT49" s="60"/>
      <c r="BU49" s="60"/>
      <c r="BV49" s="61"/>
      <c r="BW49" s="77">
        <v>550</v>
      </c>
      <c r="BX49" s="45"/>
      <c r="BY49" s="45"/>
      <c r="BZ49" s="44"/>
      <c r="CA49" s="45"/>
      <c r="CB49" s="46"/>
      <c r="CC49" s="56">
        <v>452101</v>
      </c>
      <c r="CD49" s="57"/>
      <c r="CE49" s="58"/>
      <c r="CF49" s="59" t="s">
        <v>610</v>
      </c>
      <c r="CG49" s="60"/>
      <c r="CH49" s="60"/>
      <c r="CI49" s="60"/>
      <c r="CJ49" s="60"/>
      <c r="CK49" s="60"/>
      <c r="CL49" s="60"/>
      <c r="CM49" s="60"/>
      <c r="CN49" s="60"/>
      <c r="CO49" s="60"/>
      <c r="CP49" s="61"/>
      <c r="CQ49" s="77">
        <v>240</v>
      </c>
      <c r="CR49" s="45"/>
      <c r="CS49" s="45"/>
      <c r="CT49" s="44"/>
      <c r="CU49" s="45"/>
      <c r="CV49" s="46"/>
    </row>
    <row r="50" spans="1:100" ht="12.75" customHeight="1" x14ac:dyDescent="0.15">
      <c r="A50" s="56">
        <v>451033</v>
      </c>
      <c r="B50" s="57"/>
      <c r="C50" s="58"/>
      <c r="D50" s="59" t="s">
        <v>212</v>
      </c>
      <c r="E50" s="60"/>
      <c r="F50" s="60"/>
      <c r="G50" s="60"/>
      <c r="H50" s="60"/>
      <c r="I50" s="60"/>
      <c r="J50" s="60"/>
      <c r="K50" s="60"/>
      <c r="L50" s="60"/>
      <c r="M50" s="60"/>
      <c r="N50" s="61"/>
      <c r="O50" s="77">
        <v>200</v>
      </c>
      <c r="P50" s="45"/>
      <c r="Q50" s="45"/>
      <c r="R50" s="44"/>
      <c r="S50" s="45"/>
      <c r="T50" s="46"/>
      <c r="U50" s="56">
        <v>451061</v>
      </c>
      <c r="V50" s="57"/>
      <c r="W50" s="58"/>
      <c r="X50" s="59" t="s">
        <v>177</v>
      </c>
      <c r="Y50" s="60"/>
      <c r="Z50" s="60"/>
      <c r="AA50" s="60"/>
      <c r="AB50" s="60"/>
      <c r="AC50" s="60"/>
      <c r="AD50" s="60"/>
      <c r="AE50" s="60"/>
      <c r="AF50" s="60"/>
      <c r="AG50" s="60"/>
      <c r="AH50" s="61"/>
      <c r="AI50" s="77">
        <v>350</v>
      </c>
      <c r="AJ50" s="45"/>
      <c r="AK50" s="45"/>
      <c r="AL50" s="44"/>
      <c r="AM50" s="45"/>
      <c r="AN50" s="46"/>
      <c r="AO50" s="113">
        <v>451092</v>
      </c>
      <c r="AP50" s="57"/>
      <c r="AQ50" s="58"/>
      <c r="AR50" s="120" t="s">
        <v>73</v>
      </c>
      <c r="AS50" s="121"/>
      <c r="AT50" s="121"/>
      <c r="AU50" s="121"/>
      <c r="AV50" s="121"/>
      <c r="AW50" s="121"/>
      <c r="AX50" s="121"/>
      <c r="AY50" s="121"/>
      <c r="AZ50" s="121"/>
      <c r="BA50" s="121"/>
      <c r="BB50" s="122"/>
      <c r="BC50" s="77">
        <v>200</v>
      </c>
      <c r="BD50" s="45"/>
      <c r="BE50" s="46"/>
      <c r="BF50" s="44"/>
      <c r="BG50" s="45"/>
      <c r="BH50" s="46"/>
      <c r="BI50" s="56">
        <v>452023</v>
      </c>
      <c r="BJ50" s="57"/>
      <c r="BK50" s="58"/>
      <c r="BL50" s="59" t="s">
        <v>171</v>
      </c>
      <c r="BM50" s="60"/>
      <c r="BN50" s="60"/>
      <c r="BO50" s="60"/>
      <c r="BP50" s="60"/>
      <c r="BQ50" s="60"/>
      <c r="BR50" s="60"/>
      <c r="BS50" s="60"/>
      <c r="BT50" s="60"/>
      <c r="BU50" s="60"/>
      <c r="BV50" s="61"/>
      <c r="BW50" s="77">
        <v>650</v>
      </c>
      <c r="BX50" s="45"/>
      <c r="BY50" s="45"/>
      <c r="BZ50" s="44"/>
      <c r="CA50" s="45"/>
      <c r="CB50" s="46"/>
      <c r="CC50" s="90" t="s">
        <v>474</v>
      </c>
      <c r="CD50" s="91"/>
      <c r="CE50" s="91"/>
      <c r="CF50" s="91"/>
      <c r="CG50" s="91"/>
      <c r="CH50" s="91"/>
      <c r="CI50" s="91"/>
      <c r="CJ50" s="91"/>
      <c r="CK50" s="91"/>
      <c r="CL50" s="91"/>
      <c r="CM50" s="91"/>
      <c r="CN50" s="91"/>
      <c r="CO50" s="91"/>
      <c r="CP50" s="92"/>
      <c r="CQ50" s="93">
        <f>SUM(CQ42:CQ49)</f>
        <v>3321</v>
      </c>
      <c r="CR50" s="94"/>
      <c r="CS50" s="95"/>
      <c r="CT50" s="181" t="str">
        <f>IF(COUNTA(CT42:CT49)=0,"",SUMIF(CT42:CT49,"●",CQ42:CQ49)+SUM(CT42:CT49))</f>
        <v/>
      </c>
      <c r="CU50" s="94"/>
      <c r="CV50" s="95"/>
    </row>
    <row r="51" spans="1:100" ht="12.75" customHeight="1" x14ac:dyDescent="0.15">
      <c r="A51" s="56">
        <v>451034</v>
      </c>
      <c r="B51" s="57"/>
      <c r="C51" s="58"/>
      <c r="D51" s="59" t="s">
        <v>476</v>
      </c>
      <c r="E51" s="60"/>
      <c r="F51" s="60"/>
      <c r="G51" s="60"/>
      <c r="H51" s="60"/>
      <c r="I51" s="60"/>
      <c r="J51" s="60"/>
      <c r="K51" s="60"/>
      <c r="L51" s="60"/>
      <c r="M51" s="60"/>
      <c r="N51" s="61"/>
      <c r="O51" s="77">
        <v>300</v>
      </c>
      <c r="P51" s="45"/>
      <c r="Q51" s="45"/>
      <c r="R51" s="44"/>
      <c r="S51" s="45"/>
      <c r="T51" s="46"/>
      <c r="U51" s="90" t="s">
        <v>182</v>
      </c>
      <c r="V51" s="91"/>
      <c r="W51" s="91"/>
      <c r="X51" s="91"/>
      <c r="Y51" s="91"/>
      <c r="Z51" s="91"/>
      <c r="AA51" s="91"/>
      <c r="AB51" s="91"/>
      <c r="AC51" s="91"/>
      <c r="AD51" s="91"/>
      <c r="AE51" s="91"/>
      <c r="AF51" s="91"/>
      <c r="AG51" s="91"/>
      <c r="AH51" s="92"/>
      <c r="AI51" s="93">
        <f>SUM(AI44:AI50)</f>
        <v>2305</v>
      </c>
      <c r="AJ51" s="94"/>
      <c r="AK51" s="95"/>
      <c r="AL51" s="181" t="str">
        <f>IF(COUNTA(AL44:AL50)=0,"",SUMIF(AL44:AL50,"●",AI44:AI50)+SUM(AL44:AL50))</f>
        <v/>
      </c>
      <c r="AM51" s="94"/>
      <c r="AN51" s="95"/>
      <c r="AO51" s="113">
        <v>451093</v>
      </c>
      <c r="AP51" s="57"/>
      <c r="AQ51" s="58"/>
      <c r="AR51" s="120" t="s">
        <v>78</v>
      </c>
      <c r="AS51" s="121"/>
      <c r="AT51" s="121"/>
      <c r="AU51" s="121"/>
      <c r="AV51" s="121"/>
      <c r="AW51" s="121"/>
      <c r="AX51" s="121"/>
      <c r="AY51" s="121"/>
      <c r="AZ51" s="121"/>
      <c r="BA51" s="121"/>
      <c r="BB51" s="122"/>
      <c r="BC51" s="77">
        <v>200</v>
      </c>
      <c r="BD51" s="45"/>
      <c r="BE51" s="46"/>
      <c r="BF51" s="44"/>
      <c r="BG51" s="45"/>
      <c r="BH51" s="46"/>
      <c r="BI51" s="56">
        <v>452024</v>
      </c>
      <c r="BJ51" s="57"/>
      <c r="BK51" s="58"/>
      <c r="BL51" s="59" t="s">
        <v>468</v>
      </c>
      <c r="BM51" s="60"/>
      <c r="BN51" s="60"/>
      <c r="BO51" s="60"/>
      <c r="BP51" s="60"/>
      <c r="BQ51" s="60"/>
      <c r="BR51" s="60"/>
      <c r="BS51" s="60"/>
      <c r="BT51" s="60"/>
      <c r="BU51" s="60"/>
      <c r="BV51" s="61"/>
      <c r="BW51" s="77">
        <v>515</v>
      </c>
      <c r="BX51" s="45"/>
      <c r="BY51" s="45"/>
      <c r="BZ51" s="44"/>
      <c r="CA51" s="45"/>
      <c r="CB51" s="46"/>
      <c r="CC51" s="56">
        <v>452102</v>
      </c>
      <c r="CD51" s="57"/>
      <c r="CE51" s="58"/>
      <c r="CF51" s="59" t="s">
        <v>581</v>
      </c>
      <c r="CG51" s="60"/>
      <c r="CH51" s="60"/>
      <c r="CI51" s="60"/>
      <c r="CJ51" s="60"/>
      <c r="CK51" s="60"/>
      <c r="CL51" s="60"/>
      <c r="CM51" s="60"/>
      <c r="CN51" s="60"/>
      <c r="CO51" s="60"/>
      <c r="CP51" s="61"/>
      <c r="CQ51" s="77">
        <v>460</v>
      </c>
      <c r="CR51" s="45"/>
      <c r="CS51" s="45"/>
      <c r="CT51" s="44"/>
      <c r="CU51" s="45"/>
      <c r="CV51" s="46"/>
    </row>
    <row r="52" spans="1:100" ht="12.75" customHeight="1" x14ac:dyDescent="0.15">
      <c r="A52" s="56">
        <v>451035</v>
      </c>
      <c r="B52" s="57"/>
      <c r="C52" s="58"/>
      <c r="D52" s="59" t="s">
        <v>604</v>
      </c>
      <c r="E52" s="60"/>
      <c r="F52" s="60"/>
      <c r="G52" s="60"/>
      <c r="H52" s="60"/>
      <c r="I52" s="60"/>
      <c r="J52" s="60"/>
      <c r="K52" s="60"/>
      <c r="L52" s="60"/>
      <c r="M52" s="60"/>
      <c r="N52" s="61"/>
      <c r="O52" s="77">
        <v>800</v>
      </c>
      <c r="P52" s="45"/>
      <c r="Q52" s="45"/>
      <c r="R52" s="44"/>
      <c r="S52" s="45"/>
      <c r="T52" s="46"/>
      <c r="U52" s="56">
        <v>451062</v>
      </c>
      <c r="V52" s="57"/>
      <c r="W52" s="58"/>
      <c r="X52" s="59" t="s">
        <v>186</v>
      </c>
      <c r="Y52" s="60"/>
      <c r="Z52" s="60"/>
      <c r="AA52" s="60"/>
      <c r="AB52" s="60"/>
      <c r="AC52" s="60"/>
      <c r="AD52" s="60"/>
      <c r="AE52" s="60"/>
      <c r="AF52" s="60"/>
      <c r="AG52" s="60"/>
      <c r="AH52" s="61"/>
      <c r="AI52" s="77">
        <v>1050</v>
      </c>
      <c r="AJ52" s="45"/>
      <c r="AK52" s="45"/>
      <c r="AL52" s="44"/>
      <c r="AM52" s="45"/>
      <c r="AN52" s="46"/>
      <c r="AO52" s="113">
        <v>451094</v>
      </c>
      <c r="AP52" s="57"/>
      <c r="AQ52" s="58"/>
      <c r="AR52" s="120" t="s">
        <v>83</v>
      </c>
      <c r="AS52" s="121"/>
      <c r="AT52" s="121"/>
      <c r="AU52" s="121"/>
      <c r="AV52" s="121"/>
      <c r="AW52" s="121"/>
      <c r="AX52" s="121"/>
      <c r="AY52" s="121"/>
      <c r="AZ52" s="121"/>
      <c r="BA52" s="121"/>
      <c r="BB52" s="122"/>
      <c r="BC52" s="77">
        <v>300</v>
      </c>
      <c r="BD52" s="45"/>
      <c r="BE52" s="46"/>
      <c r="BF52" s="44"/>
      <c r="BG52" s="45"/>
      <c r="BH52" s="46"/>
      <c r="BI52" s="56">
        <v>452025</v>
      </c>
      <c r="BJ52" s="57"/>
      <c r="BK52" s="58"/>
      <c r="BL52" s="59" t="s">
        <v>470</v>
      </c>
      <c r="BM52" s="60"/>
      <c r="BN52" s="60"/>
      <c r="BO52" s="60"/>
      <c r="BP52" s="60"/>
      <c r="BQ52" s="60"/>
      <c r="BR52" s="60"/>
      <c r="BS52" s="60"/>
      <c r="BT52" s="60"/>
      <c r="BU52" s="60"/>
      <c r="BV52" s="61"/>
      <c r="BW52" s="77">
        <v>480</v>
      </c>
      <c r="BX52" s="45"/>
      <c r="BY52" s="45"/>
      <c r="BZ52" s="44"/>
      <c r="CA52" s="45"/>
      <c r="CB52" s="46"/>
      <c r="CC52" s="56">
        <v>452103</v>
      </c>
      <c r="CD52" s="57"/>
      <c r="CE52" s="58"/>
      <c r="CF52" s="59" t="s">
        <v>613</v>
      </c>
      <c r="CG52" s="60"/>
      <c r="CH52" s="60"/>
      <c r="CI52" s="60"/>
      <c r="CJ52" s="60"/>
      <c r="CK52" s="60"/>
      <c r="CL52" s="60"/>
      <c r="CM52" s="60"/>
      <c r="CN52" s="60"/>
      <c r="CO52" s="60"/>
      <c r="CP52" s="61"/>
      <c r="CQ52" s="162">
        <v>400</v>
      </c>
      <c r="CR52" s="163"/>
      <c r="CS52" s="163"/>
      <c r="CT52" s="44"/>
      <c r="CU52" s="45"/>
      <c r="CV52" s="46"/>
    </row>
    <row r="53" spans="1:100" ht="12.75" customHeight="1" x14ac:dyDescent="0.15">
      <c r="A53" s="56">
        <v>451036</v>
      </c>
      <c r="B53" s="57"/>
      <c r="C53" s="58"/>
      <c r="D53" s="59" t="s">
        <v>218</v>
      </c>
      <c r="E53" s="60"/>
      <c r="F53" s="60"/>
      <c r="G53" s="60"/>
      <c r="H53" s="60"/>
      <c r="I53" s="60"/>
      <c r="J53" s="60"/>
      <c r="K53" s="60"/>
      <c r="L53" s="60"/>
      <c r="M53" s="60"/>
      <c r="N53" s="61"/>
      <c r="O53" s="77">
        <v>670</v>
      </c>
      <c r="P53" s="45"/>
      <c r="Q53" s="45"/>
      <c r="R53" s="44"/>
      <c r="S53" s="45"/>
      <c r="T53" s="46"/>
      <c r="U53" s="56">
        <v>451063</v>
      </c>
      <c r="V53" s="57"/>
      <c r="W53" s="58"/>
      <c r="X53" s="59" t="s">
        <v>189</v>
      </c>
      <c r="Y53" s="60"/>
      <c r="Z53" s="60"/>
      <c r="AA53" s="60"/>
      <c r="AB53" s="60"/>
      <c r="AC53" s="60"/>
      <c r="AD53" s="60"/>
      <c r="AE53" s="60"/>
      <c r="AF53" s="60"/>
      <c r="AG53" s="60"/>
      <c r="AH53" s="61"/>
      <c r="AI53" s="77">
        <v>600</v>
      </c>
      <c r="AJ53" s="45"/>
      <c r="AK53" s="45"/>
      <c r="AL53" s="44"/>
      <c r="AM53" s="45"/>
      <c r="AN53" s="46"/>
      <c r="AO53" s="113">
        <v>451095</v>
      </c>
      <c r="AP53" s="57"/>
      <c r="AQ53" s="58"/>
      <c r="AR53" s="120" t="s">
        <v>87</v>
      </c>
      <c r="AS53" s="121"/>
      <c r="AT53" s="121"/>
      <c r="AU53" s="121"/>
      <c r="AV53" s="121"/>
      <c r="AW53" s="121"/>
      <c r="AX53" s="121"/>
      <c r="AY53" s="121"/>
      <c r="AZ53" s="121"/>
      <c r="BA53" s="121"/>
      <c r="BB53" s="122"/>
      <c r="BC53" s="77">
        <v>200</v>
      </c>
      <c r="BD53" s="45"/>
      <c r="BE53" s="46"/>
      <c r="BF53" s="44"/>
      <c r="BG53" s="45"/>
      <c r="BH53" s="46"/>
      <c r="BI53" s="90" t="s">
        <v>179</v>
      </c>
      <c r="BJ53" s="91"/>
      <c r="BK53" s="91"/>
      <c r="BL53" s="91"/>
      <c r="BM53" s="91"/>
      <c r="BN53" s="91"/>
      <c r="BO53" s="91"/>
      <c r="BP53" s="91"/>
      <c r="BQ53" s="91"/>
      <c r="BR53" s="91"/>
      <c r="BS53" s="91"/>
      <c r="BT53" s="91"/>
      <c r="BU53" s="91"/>
      <c r="BV53" s="92"/>
      <c r="BW53" s="93">
        <f>SUM(BW47:BW52)</f>
        <v>3275</v>
      </c>
      <c r="BX53" s="94"/>
      <c r="BY53" s="95"/>
      <c r="BZ53" s="181" t="str">
        <f>IF(COUNTA(BZ47:BZ52)=0,"",SUMIF(BZ47:BZ52,"●",BW47:BW52)+SUM(BZ47:BZ52))</f>
        <v/>
      </c>
      <c r="CA53" s="94"/>
      <c r="CB53" s="95"/>
      <c r="CC53" s="56">
        <v>452109</v>
      </c>
      <c r="CD53" s="57"/>
      <c r="CE53" s="58"/>
      <c r="CF53" s="59" t="s">
        <v>609</v>
      </c>
      <c r="CG53" s="60"/>
      <c r="CH53" s="60"/>
      <c r="CI53" s="60"/>
      <c r="CJ53" s="60"/>
      <c r="CK53" s="60"/>
      <c r="CL53" s="60"/>
      <c r="CM53" s="60"/>
      <c r="CN53" s="60"/>
      <c r="CO53" s="60"/>
      <c r="CP53" s="61"/>
      <c r="CQ53" s="77">
        <v>320</v>
      </c>
      <c r="CR53" s="45"/>
      <c r="CS53" s="45"/>
      <c r="CT53" s="44"/>
      <c r="CU53" s="45"/>
      <c r="CV53" s="46"/>
    </row>
    <row r="54" spans="1:100" ht="12.75" customHeight="1" x14ac:dyDescent="0.15">
      <c r="A54" s="56">
        <v>451037</v>
      </c>
      <c r="B54" s="57"/>
      <c r="C54" s="58"/>
      <c r="D54" s="59" t="s">
        <v>222</v>
      </c>
      <c r="E54" s="60"/>
      <c r="F54" s="60"/>
      <c r="G54" s="60"/>
      <c r="H54" s="60"/>
      <c r="I54" s="60"/>
      <c r="J54" s="60"/>
      <c r="K54" s="60"/>
      <c r="L54" s="60"/>
      <c r="M54" s="60"/>
      <c r="N54" s="61"/>
      <c r="O54" s="77">
        <v>500</v>
      </c>
      <c r="P54" s="45"/>
      <c r="Q54" s="45"/>
      <c r="R54" s="44"/>
      <c r="S54" s="45"/>
      <c r="T54" s="46"/>
      <c r="U54" s="56">
        <v>451128</v>
      </c>
      <c r="V54" s="57"/>
      <c r="W54" s="58"/>
      <c r="X54" s="59" t="s">
        <v>507</v>
      </c>
      <c r="Y54" s="60"/>
      <c r="Z54" s="60"/>
      <c r="AA54" s="60"/>
      <c r="AB54" s="60"/>
      <c r="AC54" s="60"/>
      <c r="AD54" s="60"/>
      <c r="AE54" s="60"/>
      <c r="AF54" s="60"/>
      <c r="AG54" s="60"/>
      <c r="AH54" s="61"/>
      <c r="AI54" s="77">
        <v>450</v>
      </c>
      <c r="AJ54" s="45"/>
      <c r="AK54" s="45"/>
      <c r="AL54" s="44"/>
      <c r="AM54" s="45"/>
      <c r="AN54" s="46"/>
      <c r="AO54" s="113">
        <v>451096</v>
      </c>
      <c r="AP54" s="57"/>
      <c r="AQ54" s="58"/>
      <c r="AR54" s="120" t="s">
        <v>90</v>
      </c>
      <c r="AS54" s="121"/>
      <c r="AT54" s="121"/>
      <c r="AU54" s="121"/>
      <c r="AV54" s="121"/>
      <c r="AW54" s="121"/>
      <c r="AX54" s="121"/>
      <c r="AY54" s="121"/>
      <c r="AZ54" s="121"/>
      <c r="BA54" s="121"/>
      <c r="BB54" s="122"/>
      <c r="BC54" s="77">
        <v>600</v>
      </c>
      <c r="BD54" s="45"/>
      <c r="BE54" s="46"/>
      <c r="BF54" s="44"/>
      <c r="BG54" s="45"/>
      <c r="BH54" s="46"/>
      <c r="BI54" s="56">
        <v>452026</v>
      </c>
      <c r="BJ54" s="57"/>
      <c r="BK54" s="58"/>
      <c r="BL54" s="59" t="s">
        <v>472</v>
      </c>
      <c r="BM54" s="60"/>
      <c r="BN54" s="60"/>
      <c r="BO54" s="60"/>
      <c r="BP54" s="60"/>
      <c r="BQ54" s="60"/>
      <c r="BR54" s="60"/>
      <c r="BS54" s="60"/>
      <c r="BT54" s="60"/>
      <c r="BU54" s="60"/>
      <c r="BV54" s="61"/>
      <c r="BW54" s="77">
        <v>400</v>
      </c>
      <c r="BX54" s="45"/>
      <c r="BY54" s="45"/>
      <c r="BZ54" s="44"/>
      <c r="CA54" s="45"/>
      <c r="CB54" s="46"/>
      <c r="CC54" s="56">
        <v>452110</v>
      </c>
      <c r="CD54" s="57"/>
      <c r="CE54" s="58"/>
      <c r="CF54" s="59" t="s">
        <v>608</v>
      </c>
      <c r="CG54" s="60"/>
      <c r="CH54" s="60"/>
      <c r="CI54" s="60"/>
      <c r="CJ54" s="60"/>
      <c r="CK54" s="60"/>
      <c r="CL54" s="60"/>
      <c r="CM54" s="60"/>
      <c r="CN54" s="60"/>
      <c r="CO54" s="60"/>
      <c r="CP54" s="61"/>
      <c r="CQ54" s="77">
        <v>650</v>
      </c>
      <c r="CR54" s="45"/>
      <c r="CS54" s="45"/>
      <c r="CT54" s="44"/>
      <c r="CU54" s="45"/>
      <c r="CV54" s="46"/>
    </row>
    <row r="55" spans="1:100" ht="12.75" customHeight="1" x14ac:dyDescent="0.15">
      <c r="A55" s="175" t="s">
        <v>225</v>
      </c>
      <c r="B55" s="176"/>
      <c r="C55" s="176"/>
      <c r="D55" s="176"/>
      <c r="E55" s="176"/>
      <c r="F55" s="176"/>
      <c r="G55" s="176"/>
      <c r="H55" s="176"/>
      <c r="I55" s="176"/>
      <c r="J55" s="176"/>
      <c r="K55" s="176"/>
      <c r="L55" s="176"/>
      <c r="M55" s="176"/>
      <c r="N55" s="177"/>
      <c r="O55" s="141">
        <f>SUM(O44:O54)</f>
        <v>4460</v>
      </c>
      <c r="P55" s="142"/>
      <c r="Q55" s="143"/>
      <c r="R55" s="146" t="str">
        <f>IF(COUNTA(R44:R54)=0,"",SUMIF(R44:R54,"●",O44:O54)+SUM(R44:R54))</f>
        <v/>
      </c>
      <c r="S55" s="142"/>
      <c r="T55" s="143"/>
      <c r="U55" s="56">
        <v>451131</v>
      </c>
      <c r="V55" s="57"/>
      <c r="W55" s="58"/>
      <c r="X55" s="59" t="s">
        <v>525</v>
      </c>
      <c r="Y55" s="60"/>
      <c r="Z55" s="60"/>
      <c r="AA55" s="60"/>
      <c r="AB55" s="60"/>
      <c r="AC55" s="60"/>
      <c r="AD55" s="60"/>
      <c r="AE55" s="60"/>
      <c r="AF55" s="60"/>
      <c r="AG55" s="60"/>
      <c r="AH55" s="61"/>
      <c r="AI55" s="77">
        <v>300</v>
      </c>
      <c r="AJ55" s="45"/>
      <c r="AK55" s="45"/>
      <c r="AL55" s="44"/>
      <c r="AM55" s="45"/>
      <c r="AN55" s="46"/>
      <c r="AO55" s="113">
        <v>451097</v>
      </c>
      <c r="AP55" s="57"/>
      <c r="AQ55" s="58"/>
      <c r="AR55" s="120" t="s">
        <v>94</v>
      </c>
      <c r="AS55" s="121"/>
      <c r="AT55" s="121"/>
      <c r="AU55" s="121"/>
      <c r="AV55" s="121"/>
      <c r="AW55" s="121"/>
      <c r="AX55" s="121"/>
      <c r="AY55" s="121"/>
      <c r="AZ55" s="121"/>
      <c r="BA55" s="121"/>
      <c r="BB55" s="122"/>
      <c r="BC55" s="77">
        <v>400</v>
      </c>
      <c r="BD55" s="45"/>
      <c r="BE55" s="46"/>
      <c r="BF55" s="44"/>
      <c r="BG55" s="45"/>
      <c r="BH55" s="46"/>
      <c r="BI55" s="56">
        <v>452027</v>
      </c>
      <c r="BJ55" s="57"/>
      <c r="BK55" s="58"/>
      <c r="BL55" s="59" t="s">
        <v>473</v>
      </c>
      <c r="BM55" s="60"/>
      <c r="BN55" s="60"/>
      <c r="BO55" s="60"/>
      <c r="BP55" s="60"/>
      <c r="BQ55" s="60"/>
      <c r="BR55" s="60"/>
      <c r="BS55" s="60"/>
      <c r="BT55" s="60"/>
      <c r="BU55" s="60"/>
      <c r="BV55" s="61"/>
      <c r="BW55" s="77">
        <v>450</v>
      </c>
      <c r="BX55" s="45"/>
      <c r="BY55" s="45"/>
      <c r="BZ55" s="44"/>
      <c r="CA55" s="45"/>
      <c r="CB55" s="46"/>
      <c r="CC55" s="56">
        <v>452104</v>
      </c>
      <c r="CD55" s="57"/>
      <c r="CE55" s="58"/>
      <c r="CF55" s="59" t="s">
        <v>246</v>
      </c>
      <c r="CG55" s="60"/>
      <c r="CH55" s="60"/>
      <c r="CI55" s="60"/>
      <c r="CJ55" s="60"/>
      <c r="CK55" s="60"/>
      <c r="CL55" s="60"/>
      <c r="CM55" s="60"/>
      <c r="CN55" s="60"/>
      <c r="CO55" s="60"/>
      <c r="CP55" s="61"/>
      <c r="CQ55" s="77">
        <v>750</v>
      </c>
      <c r="CR55" s="45"/>
      <c r="CS55" s="45"/>
      <c r="CT55" s="44"/>
      <c r="CU55" s="45"/>
      <c r="CV55" s="46"/>
    </row>
    <row r="56" spans="1:100" ht="12.75" customHeight="1" x14ac:dyDescent="0.15">
      <c r="A56" s="56">
        <v>451114</v>
      </c>
      <c r="B56" s="57"/>
      <c r="C56" s="58"/>
      <c r="D56" s="59" t="s">
        <v>240</v>
      </c>
      <c r="E56" s="60"/>
      <c r="F56" s="60"/>
      <c r="G56" s="60"/>
      <c r="H56" s="60"/>
      <c r="I56" s="60"/>
      <c r="J56" s="60"/>
      <c r="K56" s="60"/>
      <c r="L56" s="60"/>
      <c r="M56" s="60"/>
      <c r="N56" s="61"/>
      <c r="O56" s="77">
        <v>300</v>
      </c>
      <c r="P56" s="45"/>
      <c r="Q56" s="45"/>
      <c r="R56" s="44"/>
      <c r="S56" s="45"/>
      <c r="T56" s="46"/>
      <c r="U56" s="56">
        <v>451064</v>
      </c>
      <c r="V56" s="57"/>
      <c r="W56" s="58"/>
      <c r="X56" s="59" t="s">
        <v>193</v>
      </c>
      <c r="Y56" s="60"/>
      <c r="Z56" s="60"/>
      <c r="AA56" s="60"/>
      <c r="AB56" s="60"/>
      <c r="AC56" s="60"/>
      <c r="AD56" s="60"/>
      <c r="AE56" s="60"/>
      <c r="AF56" s="60"/>
      <c r="AG56" s="60"/>
      <c r="AH56" s="61"/>
      <c r="AI56" s="77">
        <v>900</v>
      </c>
      <c r="AJ56" s="45"/>
      <c r="AK56" s="46"/>
      <c r="AL56" s="44"/>
      <c r="AM56" s="45"/>
      <c r="AN56" s="46"/>
      <c r="AO56" s="90" t="s">
        <v>99</v>
      </c>
      <c r="AP56" s="91"/>
      <c r="AQ56" s="91"/>
      <c r="AR56" s="91"/>
      <c r="AS56" s="91"/>
      <c r="AT56" s="91"/>
      <c r="AU56" s="91"/>
      <c r="AV56" s="91"/>
      <c r="AW56" s="91"/>
      <c r="AX56" s="91"/>
      <c r="AY56" s="91"/>
      <c r="AZ56" s="91"/>
      <c r="BA56" s="91"/>
      <c r="BB56" s="92"/>
      <c r="BC56" s="93">
        <f>SUM(BC47:BC55)</f>
        <v>2900</v>
      </c>
      <c r="BD56" s="94"/>
      <c r="BE56" s="95"/>
      <c r="BF56" s="181" t="str">
        <f>IF(COUNTA(BF47:BF55)=0,"",SUMIF(BF47:BF55,"●",BC47:BC55)+SUM(BF47:BF55))</f>
        <v/>
      </c>
      <c r="BG56" s="94"/>
      <c r="BH56" s="95"/>
      <c r="BI56" s="56">
        <v>452028</v>
      </c>
      <c r="BJ56" s="57"/>
      <c r="BK56" s="58"/>
      <c r="BL56" s="59" t="s">
        <v>195</v>
      </c>
      <c r="BM56" s="60"/>
      <c r="BN56" s="60"/>
      <c r="BO56" s="60"/>
      <c r="BP56" s="60"/>
      <c r="BQ56" s="60"/>
      <c r="BR56" s="60"/>
      <c r="BS56" s="60"/>
      <c r="BT56" s="60"/>
      <c r="BU56" s="60"/>
      <c r="BV56" s="61"/>
      <c r="BW56" s="77">
        <v>945</v>
      </c>
      <c r="BX56" s="45"/>
      <c r="BY56" s="45"/>
      <c r="BZ56" s="44"/>
      <c r="CA56" s="45"/>
      <c r="CB56" s="46"/>
      <c r="CC56" s="56">
        <v>452105</v>
      </c>
      <c r="CD56" s="57"/>
      <c r="CE56" s="58"/>
      <c r="CF56" s="59" t="s">
        <v>538</v>
      </c>
      <c r="CG56" s="60"/>
      <c r="CH56" s="60"/>
      <c r="CI56" s="60"/>
      <c r="CJ56" s="60"/>
      <c r="CK56" s="60"/>
      <c r="CL56" s="60"/>
      <c r="CM56" s="60"/>
      <c r="CN56" s="60"/>
      <c r="CO56" s="60"/>
      <c r="CP56" s="61"/>
      <c r="CQ56" s="77">
        <v>500</v>
      </c>
      <c r="CR56" s="45"/>
      <c r="CS56" s="45"/>
      <c r="CT56" s="44"/>
      <c r="CU56" s="45"/>
      <c r="CV56" s="46"/>
    </row>
    <row r="57" spans="1:100" ht="12.75" customHeight="1" x14ac:dyDescent="0.15">
      <c r="A57" s="56">
        <v>451115</v>
      </c>
      <c r="B57" s="57"/>
      <c r="C57" s="58"/>
      <c r="D57" s="59" t="s">
        <v>530</v>
      </c>
      <c r="E57" s="60"/>
      <c r="F57" s="60"/>
      <c r="G57" s="60"/>
      <c r="H57" s="60"/>
      <c r="I57" s="60"/>
      <c r="J57" s="60"/>
      <c r="K57" s="60"/>
      <c r="L57" s="60"/>
      <c r="M57" s="60"/>
      <c r="N57" s="61"/>
      <c r="O57" s="77">
        <v>90</v>
      </c>
      <c r="P57" s="45"/>
      <c r="Q57" s="45"/>
      <c r="R57" s="44"/>
      <c r="S57" s="45"/>
      <c r="T57" s="46"/>
      <c r="U57" s="56">
        <v>451065</v>
      </c>
      <c r="V57" s="57"/>
      <c r="W57" s="58"/>
      <c r="X57" s="59" t="s">
        <v>198</v>
      </c>
      <c r="Y57" s="60"/>
      <c r="Z57" s="60"/>
      <c r="AA57" s="60"/>
      <c r="AB57" s="60"/>
      <c r="AC57" s="60"/>
      <c r="AD57" s="60"/>
      <c r="AE57" s="60"/>
      <c r="AF57" s="60"/>
      <c r="AG57" s="60"/>
      <c r="AH57" s="61"/>
      <c r="AI57" s="77">
        <v>300</v>
      </c>
      <c r="AJ57" s="45"/>
      <c r="AK57" s="46"/>
      <c r="AL57" s="44"/>
      <c r="AM57" s="45"/>
      <c r="AN57" s="46"/>
      <c r="AO57" s="113">
        <v>451098</v>
      </c>
      <c r="AP57" s="57"/>
      <c r="AQ57" s="58"/>
      <c r="AR57" s="120" t="s">
        <v>103</v>
      </c>
      <c r="AS57" s="121"/>
      <c r="AT57" s="121"/>
      <c r="AU57" s="121"/>
      <c r="AV57" s="121"/>
      <c r="AW57" s="121"/>
      <c r="AX57" s="121"/>
      <c r="AY57" s="121"/>
      <c r="AZ57" s="121"/>
      <c r="BA57" s="121"/>
      <c r="BB57" s="122"/>
      <c r="BC57" s="77">
        <v>1000</v>
      </c>
      <c r="BD57" s="45"/>
      <c r="BE57" s="46"/>
      <c r="BF57" s="44"/>
      <c r="BG57" s="45"/>
      <c r="BH57" s="46"/>
      <c r="BI57" s="90" t="s">
        <v>200</v>
      </c>
      <c r="BJ57" s="91"/>
      <c r="BK57" s="91"/>
      <c r="BL57" s="91"/>
      <c r="BM57" s="91"/>
      <c r="BN57" s="91"/>
      <c r="BO57" s="91"/>
      <c r="BP57" s="91"/>
      <c r="BQ57" s="91"/>
      <c r="BR57" s="91"/>
      <c r="BS57" s="91"/>
      <c r="BT57" s="91"/>
      <c r="BU57" s="91"/>
      <c r="BV57" s="92"/>
      <c r="BW57" s="93">
        <f>SUM(BW54:BW56)</f>
        <v>1795</v>
      </c>
      <c r="BX57" s="94"/>
      <c r="BY57" s="95"/>
      <c r="BZ57" s="181" t="str">
        <f>IF(COUNTA(BZ54:BZ56)=0,"",SUMIF(BZ54:BZ56,"●",BW54:BW56)+SUM(BZ54:BZ56))</f>
        <v/>
      </c>
      <c r="CA57" s="94"/>
      <c r="CB57" s="95"/>
      <c r="CC57" s="56">
        <v>452138</v>
      </c>
      <c r="CD57" s="57"/>
      <c r="CE57" s="58"/>
      <c r="CF57" s="59" t="s">
        <v>617</v>
      </c>
      <c r="CG57" s="60"/>
      <c r="CH57" s="60"/>
      <c r="CI57" s="60"/>
      <c r="CJ57" s="60"/>
      <c r="CK57" s="60"/>
      <c r="CL57" s="60"/>
      <c r="CM57" s="60"/>
      <c r="CN57" s="60"/>
      <c r="CO57" s="60"/>
      <c r="CP57" s="61"/>
      <c r="CQ57" s="77">
        <v>300</v>
      </c>
      <c r="CR57" s="45"/>
      <c r="CS57" s="45"/>
      <c r="CT57" s="44"/>
      <c r="CU57" s="45"/>
      <c r="CV57" s="46"/>
    </row>
    <row r="58" spans="1:100" ht="12.75" customHeight="1" x14ac:dyDescent="0.15">
      <c r="A58" s="56">
        <v>451116</v>
      </c>
      <c r="B58" s="57"/>
      <c r="C58" s="58"/>
      <c r="D58" s="59" t="s">
        <v>241</v>
      </c>
      <c r="E58" s="60"/>
      <c r="F58" s="60"/>
      <c r="G58" s="60"/>
      <c r="H58" s="60"/>
      <c r="I58" s="60"/>
      <c r="J58" s="60"/>
      <c r="K58" s="60"/>
      <c r="L58" s="60"/>
      <c r="M58" s="60"/>
      <c r="N58" s="61"/>
      <c r="O58" s="77">
        <v>150</v>
      </c>
      <c r="P58" s="45"/>
      <c r="Q58" s="45"/>
      <c r="R58" s="44"/>
      <c r="S58" s="45"/>
      <c r="T58" s="46"/>
      <c r="U58" s="56">
        <v>451066</v>
      </c>
      <c r="V58" s="57"/>
      <c r="W58" s="58"/>
      <c r="X58" s="59" t="s">
        <v>203</v>
      </c>
      <c r="Y58" s="60"/>
      <c r="Z58" s="60"/>
      <c r="AA58" s="60"/>
      <c r="AB58" s="60"/>
      <c r="AC58" s="60"/>
      <c r="AD58" s="60"/>
      <c r="AE58" s="60"/>
      <c r="AF58" s="60"/>
      <c r="AG58" s="60"/>
      <c r="AH58" s="61"/>
      <c r="AI58" s="77">
        <v>600</v>
      </c>
      <c r="AJ58" s="45"/>
      <c r="AK58" s="46"/>
      <c r="AL58" s="44"/>
      <c r="AM58" s="45"/>
      <c r="AN58" s="46"/>
      <c r="AO58" s="113">
        <v>451099</v>
      </c>
      <c r="AP58" s="57"/>
      <c r="AQ58" s="58"/>
      <c r="AR58" s="120" t="s">
        <v>108</v>
      </c>
      <c r="AS58" s="121"/>
      <c r="AT58" s="121"/>
      <c r="AU58" s="121"/>
      <c r="AV58" s="121"/>
      <c r="AW58" s="121"/>
      <c r="AX58" s="121"/>
      <c r="AY58" s="121"/>
      <c r="AZ58" s="121"/>
      <c r="BA58" s="121"/>
      <c r="BB58" s="122"/>
      <c r="BC58" s="77">
        <v>700</v>
      </c>
      <c r="BD58" s="45"/>
      <c r="BE58" s="46"/>
      <c r="BF58" s="44"/>
      <c r="BG58" s="45"/>
      <c r="BH58" s="46"/>
      <c r="BI58" s="56">
        <v>452029</v>
      </c>
      <c r="BJ58" s="57"/>
      <c r="BK58" s="58"/>
      <c r="BL58" s="59" t="s">
        <v>204</v>
      </c>
      <c r="BM58" s="60"/>
      <c r="BN58" s="60"/>
      <c r="BO58" s="60"/>
      <c r="BP58" s="60"/>
      <c r="BQ58" s="60"/>
      <c r="BR58" s="60"/>
      <c r="BS58" s="60"/>
      <c r="BT58" s="60"/>
      <c r="BU58" s="60"/>
      <c r="BV58" s="61"/>
      <c r="BW58" s="77">
        <v>650</v>
      </c>
      <c r="BX58" s="45"/>
      <c r="BY58" s="45"/>
      <c r="BZ58" s="44"/>
      <c r="CA58" s="45"/>
      <c r="CB58" s="46"/>
      <c r="CC58" s="90" t="s">
        <v>585</v>
      </c>
      <c r="CD58" s="91"/>
      <c r="CE58" s="91"/>
      <c r="CF58" s="91"/>
      <c r="CG58" s="91"/>
      <c r="CH58" s="91"/>
      <c r="CI58" s="91"/>
      <c r="CJ58" s="91"/>
      <c r="CK58" s="91"/>
      <c r="CL58" s="91"/>
      <c r="CM58" s="91"/>
      <c r="CN58" s="91"/>
      <c r="CO58" s="91"/>
      <c r="CP58" s="92"/>
      <c r="CQ58" s="93">
        <f>SUM(CQ51:CQ57)</f>
        <v>3380</v>
      </c>
      <c r="CR58" s="94"/>
      <c r="CS58" s="95"/>
      <c r="CT58" s="181" t="str">
        <f>IF(COUNTA(CT51:CT57)=0,"",SUMIF(CT51:CT57,"●",CQ51:CQ57)+SUM(CT51:CT57))</f>
        <v/>
      </c>
      <c r="CU58" s="94"/>
      <c r="CV58" s="95"/>
    </row>
    <row r="59" spans="1:100" ht="12.75" customHeight="1" x14ac:dyDescent="0.15">
      <c r="A59" s="56">
        <v>451135</v>
      </c>
      <c r="B59" s="57"/>
      <c r="C59" s="58"/>
      <c r="D59" s="59" t="s">
        <v>557</v>
      </c>
      <c r="E59" s="60"/>
      <c r="F59" s="60"/>
      <c r="G59" s="60"/>
      <c r="H59" s="60"/>
      <c r="I59" s="60"/>
      <c r="J59" s="60"/>
      <c r="K59" s="60"/>
      <c r="L59" s="60"/>
      <c r="M59" s="60"/>
      <c r="N59" s="61"/>
      <c r="O59" s="77">
        <v>250</v>
      </c>
      <c r="P59" s="45"/>
      <c r="Q59" s="45"/>
      <c r="R59" s="44"/>
      <c r="S59" s="45"/>
      <c r="T59" s="46"/>
      <c r="U59" s="56">
        <v>451067</v>
      </c>
      <c r="V59" s="57"/>
      <c r="W59" s="58"/>
      <c r="X59" s="59" t="s">
        <v>359</v>
      </c>
      <c r="Y59" s="60"/>
      <c r="Z59" s="60"/>
      <c r="AA59" s="60"/>
      <c r="AB59" s="60"/>
      <c r="AC59" s="60"/>
      <c r="AD59" s="60"/>
      <c r="AE59" s="60"/>
      <c r="AF59" s="60"/>
      <c r="AG59" s="60"/>
      <c r="AH59" s="61"/>
      <c r="AI59" s="77">
        <v>685</v>
      </c>
      <c r="AJ59" s="45"/>
      <c r="AK59" s="46"/>
      <c r="AL59" s="44"/>
      <c r="AM59" s="45"/>
      <c r="AN59" s="46"/>
      <c r="AO59" s="113">
        <v>451109</v>
      </c>
      <c r="AP59" s="57"/>
      <c r="AQ59" s="58"/>
      <c r="AR59" s="120" t="s">
        <v>384</v>
      </c>
      <c r="AS59" s="121"/>
      <c r="AT59" s="121"/>
      <c r="AU59" s="121"/>
      <c r="AV59" s="121"/>
      <c r="AW59" s="121"/>
      <c r="AX59" s="121"/>
      <c r="AY59" s="121"/>
      <c r="AZ59" s="121"/>
      <c r="BA59" s="121"/>
      <c r="BB59" s="122"/>
      <c r="BC59" s="77">
        <v>300</v>
      </c>
      <c r="BD59" s="45"/>
      <c r="BE59" s="46"/>
      <c r="BF59" s="44"/>
      <c r="BG59" s="45"/>
      <c r="BH59" s="46"/>
      <c r="BI59" s="56">
        <v>452030</v>
      </c>
      <c r="BJ59" s="57"/>
      <c r="BK59" s="58"/>
      <c r="BL59" s="59" t="s">
        <v>207</v>
      </c>
      <c r="BM59" s="60"/>
      <c r="BN59" s="60"/>
      <c r="BO59" s="60"/>
      <c r="BP59" s="60"/>
      <c r="BQ59" s="60"/>
      <c r="BR59" s="60"/>
      <c r="BS59" s="60"/>
      <c r="BT59" s="60"/>
      <c r="BU59" s="60"/>
      <c r="BV59" s="61"/>
      <c r="BW59" s="77">
        <v>450</v>
      </c>
      <c r="BX59" s="45"/>
      <c r="BY59" s="45"/>
      <c r="BZ59" s="44"/>
      <c r="CA59" s="45"/>
      <c r="CB59" s="46"/>
      <c r="CC59" s="56">
        <v>452106</v>
      </c>
      <c r="CD59" s="57"/>
      <c r="CE59" s="58"/>
      <c r="CF59" s="59" t="s">
        <v>249</v>
      </c>
      <c r="CG59" s="60"/>
      <c r="CH59" s="60"/>
      <c r="CI59" s="60"/>
      <c r="CJ59" s="60"/>
      <c r="CK59" s="60"/>
      <c r="CL59" s="60"/>
      <c r="CM59" s="60"/>
      <c r="CN59" s="60"/>
      <c r="CO59" s="60"/>
      <c r="CP59" s="61"/>
      <c r="CQ59" s="77">
        <v>350</v>
      </c>
      <c r="CR59" s="45"/>
      <c r="CS59" s="45"/>
      <c r="CT59" s="44"/>
      <c r="CU59" s="45"/>
      <c r="CV59" s="46"/>
    </row>
    <row r="60" spans="1:100" ht="12.75" customHeight="1" x14ac:dyDescent="0.15">
      <c r="A60" s="90" t="s">
        <v>242</v>
      </c>
      <c r="B60" s="91"/>
      <c r="C60" s="91"/>
      <c r="D60" s="91"/>
      <c r="E60" s="91"/>
      <c r="F60" s="91"/>
      <c r="G60" s="91"/>
      <c r="H60" s="91"/>
      <c r="I60" s="91"/>
      <c r="J60" s="91"/>
      <c r="K60" s="91"/>
      <c r="L60" s="91"/>
      <c r="M60" s="91"/>
      <c r="N60" s="92"/>
      <c r="O60" s="93">
        <f>SUM(O56:O59)</f>
        <v>790</v>
      </c>
      <c r="P60" s="94"/>
      <c r="Q60" s="95"/>
      <c r="R60" s="181" t="str">
        <f>IF(COUNTA(R56:R59)=0,"",SUMIF(R56:R59,"●",O56:O59)+SUM(R56:R59))</f>
        <v/>
      </c>
      <c r="S60" s="94"/>
      <c r="T60" s="95"/>
      <c r="U60" s="56">
        <v>451068</v>
      </c>
      <c r="V60" s="57"/>
      <c r="W60" s="58"/>
      <c r="X60" s="59" t="s">
        <v>360</v>
      </c>
      <c r="Y60" s="60"/>
      <c r="Z60" s="60"/>
      <c r="AA60" s="60"/>
      <c r="AB60" s="60"/>
      <c r="AC60" s="60"/>
      <c r="AD60" s="60"/>
      <c r="AE60" s="60"/>
      <c r="AF60" s="60"/>
      <c r="AG60" s="60"/>
      <c r="AH60" s="61"/>
      <c r="AI60" s="77">
        <v>370</v>
      </c>
      <c r="AJ60" s="45"/>
      <c r="AK60" s="46"/>
      <c r="AL60" s="44"/>
      <c r="AM60" s="45"/>
      <c r="AN60" s="46"/>
      <c r="AO60" s="113">
        <v>451100</v>
      </c>
      <c r="AP60" s="57"/>
      <c r="AQ60" s="58"/>
      <c r="AR60" s="120" t="s">
        <v>111</v>
      </c>
      <c r="AS60" s="121"/>
      <c r="AT60" s="121"/>
      <c r="AU60" s="121"/>
      <c r="AV60" s="121"/>
      <c r="AW60" s="121"/>
      <c r="AX60" s="121"/>
      <c r="AY60" s="121"/>
      <c r="AZ60" s="121"/>
      <c r="BA60" s="121"/>
      <c r="BB60" s="122"/>
      <c r="BC60" s="77">
        <v>550</v>
      </c>
      <c r="BD60" s="45"/>
      <c r="BE60" s="46"/>
      <c r="BF60" s="44"/>
      <c r="BG60" s="45"/>
      <c r="BH60" s="46"/>
      <c r="BI60" s="56">
        <v>452031</v>
      </c>
      <c r="BJ60" s="57"/>
      <c r="BK60" s="58"/>
      <c r="BL60" s="59" t="s">
        <v>210</v>
      </c>
      <c r="BM60" s="60"/>
      <c r="BN60" s="60"/>
      <c r="BO60" s="60"/>
      <c r="BP60" s="60"/>
      <c r="BQ60" s="60"/>
      <c r="BR60" s="60"/>
      <c r="BS60" s="60"/>
      <c r="BT60" s="60"/>
      <c r="BU60" s="60"/>
      <c r="BV60" s="61"/>
      <c r="BW60" s="77">
        <v>800</v>
      </c>
      <c r="BX60" s="45"/>
      <c r="BY60" s="45"/>
      <c r="BZ60" s="44"/>
      <c r="CA60" s="45"/>
      <c r="CB60" s="46"/>
      <c r="CC60" s="56">
        <v>452111</v>
      </c>
      <c r="CD60" s="57"/>
      <c r="CE60" s="58"/>
      <c r="CF60" s="59" t="s">
        <v>250</v>
      </c>
      <c r="CG60" s="60"/>
      <c r="CH60" s="60"/>
      <c r="CI60" s="60"/>
      <c r="CJ60" s="60"/>
      <c r="CK60" s="60"/>
      <c r="CL60" s="60"/>
      <c r="CM60" s="60"/>
      <c r="CN60" s="60"/>
      <c r="CO60" s="60"/>
      <c r="CP60" s="61"/>
      <c r="CQ60" s="77">
        <v>500</v>
      </c>
      <c r="CR60" s="45"/>
      <c r="CS60" s="45"/>
      <c r="CT60" s="44"/>
      <c r="CU60" s="45"/>
      <c r="CV60" s="46"/>
    </row>
    <row r="61" spans="1:100" ht="12.75" customHeight="1" thickBot="1" x14ac:dyDescent="0.2">
      <c r="A61" s="56">
        <v>451118</v>
      </c>
      <c r="B61" s="57"/>
      <c r="C61" s="58"/>
      <c r="D61" s="59" t="s">
        <v>524</v>
      </c>
      <c r="E61" s="60"/>
      <c r="F61" s="60"/>
      <c r="G61" s="60"/>
      <c r="H61" s="60"/>
      <c r="I61" s="60"/>
      <c r="J61" s="60"/>
      <c r="K61" s="60"/>
      <c r="L61" s="60"/>
      <c r="M61" s="60"/>
      <c r="N61" s="61"/>
      <c r="O61" s="77">
        <v>310</v>
      </c>
      <c r="P61" s="45"/>
      <c r="Q61" s="45"/>
      <c r="R61" s="44"/>
      <c r="S61" s="45"/>
      <c r="T61" s="46"/>
      <c r="U61" s="112" t="s">
        <v>512</v>
      </c>
      <c r="V61" s="101"/>
      <c r="W61" s="101"/>
      <c r="X61" s="101"/>
      <c r="Y61" s="101"/>
      <c r="Z61" s="101"/>
      <c r="AA61" s="101"/>
      <c r="AB61" s="101"/>
      <c r="AC61" s="101"/>
      <c r="AD61" s="101"/>
      <c r="AE61" s="101"/>
      <c r="AF61" s="101"/>
      <c r="AG61" s="101"/>
      <c r="AH61" s="102"/>
      <c r="AI61" s="103">
        <f>SUM(AI52:AI60)</f>
        <v>5255</v>
      </c>
      <c r="AJ61" s="104"/>
      <c r="AK61" s="105"/>
      <c r="AL61" s="96" t="str">
        <f>IF(COUNTA(AL52:AL60)=0,"",SUMIF(AL52:AL60,"●",AI52:AI60)+SUM(AL52:AL60))</f>
        <v/>
      </c>
      <c r="AM61" s="97"/>
      <c r="AN61" s="98"/>
      <c r="AO61" s="113">
        <v>451101</v>
      </c>
      <c r="AP61" s="57"/>
      <c r="AQ61" s="58"/>
      <c r="AR61" s="120" t="s">
        <v>114</v>
      </c>
      <c r="AS61" s="121"/>
      <c r="AT61" s="121"/>
      <c r="AU61" s="121"/>
      <c r="AV61" s="121"/>
      <c r="AW61" s="121"/>
      <c r="AX61" s="121"/>
      <c r="AY61" s="121"/>
      <c r="AZ61" s="121"/>
      <c r="BA61" s="121"/>
      <c r="BB61" s="122"/>
      <c r="BC61" s="77">
        <v>450</v>
      </c>
      <c r="BD61" s="45"/>
      <c r="BE61" s="46"/>
      <c r="BF61" s="44"/>
      <c r="BG61" s="45"/>
      <c r="BH61" s="46"/>
      <c r="BI61" s="56">
        <v>452032</v>
      </c>
      <c r="BJ61" s="57"/>
      <c r="BK61" s="58"/>
      <c r="BL61" s="59" t="s">
        <v>213</v>
      </c>
      <c r="BM61" s="60"/>
      <c r="BN61" s="60"/>
      <c r="BO61" s="60"/>
      <c r="BP61" s="60"/>
      <c r="BQ61" s="60"/>
      <c r="BR61" s="60"/>
      <c r="BS61" s="60"/>
      <c r="BT61" s="60"/>
      <c r="BU61" s="60"/>
      <c r="BV61" s="61"/>
      <c r="BW61" s="77">
        <v>550</v>
      </c>
      <c r="BX61" s="45"/>
      <c r="BY61" s="45"/>
      <c r="BZ61" s="44"/>
      <c r="CA61" s="45"/>
      <c r="CB61" s="46"/>
      <c r="CC61" s="56">
        <v>452112</v>
      </c>
      <c r="CD61" s="57"/>
      <c r="CE61" s="58"/>
      <c r="CF61" s="59" t="s">
        <v>582</v>
      </c>
      <c r="CG61" s="60"/>
      <c r="CH61" s="60"/>
      <c r="CI61" s="60"/>
      <c r="CJ61" s="60"/>
      <c r="CK61" s="60"/>
      <c r="CL61" s="60"/>
      <c r="CM61" s="60"/>
      <c r="CN61" s="60"/>
      <c r="CO61" s="60"/>
      <c r="CP61" s="61"/>
      <c r="CQ61" s="77">
        <v>300</v>
      </c>
      <c r="CR61" s="45"/>
      <c r="CS61" s="45"/>
      <c r="CT61" s="44"/>
      <c r="CU61" s="45"/>
      <c r="CV61" s="46"/>
    </row>
    <row r="62" spans="1:100" ht="12.75" customHeight="1" x14ac:dyDescent="0.15">
      <c r="A62" s="56">
        <v>451119</v>
      </c>
      <c r="B62" s="57"/>
      <c r="C62" s="58"/>
      <c r="D62" s="59" t="s">
        <v>554</v>
      </c>
      <c r="E62" s="60"/>
      <c r="F62" s="60"/>
      <c r="G62" s="60"/>
      <c r="H62" s="60"/>
      <c r="I62" s="60"/>
      <c r="J62" s="60"/>
      <c r="K62" s="60"/>
      <c r="L62" s="60"/>
      <c r="M62" s="60"/>
      <c r="N62" s="61"/>
      <c r="O62" s="77">
        <v>250</v>
      </c>
      <c r="P62" s="45"/>
      <c r="Q62" s="45"/>
      <c r="R62" s="44"/>
      <c r="S62" s="45"/>
      <c r="T62" s="46"/>
      <c r="AO62" s="113">
        <v>451113</v>
      </c>
      <c r="AP62" s="57"/>
      <c r="AQ62" s="58"/>
      <c r="AR62" s="120" t="s">
        <v>477</v>
      </c>
      <c r="AS62" s="121"/>
      <c r="AT62" s="121"/>
      <c r="AU62" s="121"/>
      <c r="AV62" s="121"/>
      <c r="AW62" s="121"/>
      <c r="AX62" s="121"/>
      <c r="AY62" s="121"/>
      <c r="AZ62" s="121"/>
      <c r="BA62" s="121"/>
      <c r="BB62" s="122"/>
      <c r="BC62" s="77">
        <v>250</v>
      </c>
      <c r="BD62" s="45"/>
      <c r="BE62" s="46"/>
      <c r="BF62" s="44"/>
      <c r="BG62" s="45"/>
      <c r="BH62" s="46"/>
      <c r="BI62" s="56">
        <v>452033</v>
      </c>
      <c r="BJ62" s="57"/>
      <c r="BK62" s="58"/>
      <c r="BL62" s="59" t="s">
        <v>216</v>
      </c>
      <c r="BM62" s="60"/>
      <c r="BN62" s="60"/>
      <c r="BO62" s="60"/>
      <c r="BP62" s="60"/>
      <c r="BQ62" s="60"/>
      <c r="BR62" s="60"/>
      <c r="BS62" s="60"/>
      <c r="BT62" s="60"/>
      <c r="BU62" s="60"/>
      <c r="BV62" s="61"/>
      <c r="BW62" s="77">
        <v>600</v>
      </c>
      <c r="BX62" s="45"/>
      <c r="BY62" s="45"/>
      <c r="BZ62" s="44"/>
      <c r="CA62" s="45"/>
      <c r="CB62" s="46"/>
      <c r="CC62" s="56">
        <v>452127</v>
      </c>
      <c r="CD62" s="57"/>
      <c r="CE62" s="58"/>
      <c r="CF62" s="59" t="s">
        <v>584</v>
      </c>
      <c r="CG62" s="60"/>
      <c r="CH62" s="60"/>
      <c r="CI62" s="60"/>
      <c r="CJ62" s="60"/>
      <c r="CK62" s="60"/>
      <c r="CL62" s="60"/>
      <c r="CM62" s="60"/>
      <c r="CN62" s="60"/>
      <c r="CO62" s="60"/>
      <c r="CP62" s="61"/>
      <c r="CQ62" s="77">
        <v>420</v>
      </c>
      <c r="CR62" s="45"/>
      <c r="CS62" s="45"/>
      <c r="CT62" s="44"/>
      <c r="CU62" s="45"/>
      <c r="CV62" s="46"/>
    </row>
    <row r="63" spans="1:100" ht="12.75" customHeight="1" thickBot="1" x14ac:dyDescent="0.2">
      <c r="A63" s="56">
        <v>451120</v>
      </c>
      <c r="B63" s="57"/>
      <c r="C63" s="58"/>
      <c r="D63" s="59" t="s">
        <v>243</v>
      </c>
      <c r="E63" s="60"/>
      <c r="F63" s="60"/>
      <c r="G63" s="60"/>
      <c r="H63" s="60"/>
      <c r="I63" s="60"/>
      <c r="J63" s="60"/>
      <c r="K63" s="60"/>
      <c r="L63" s="60"/>
      <c r="M63" s="60"/>
      <c r="N63" s="61"/>
      <c r="O63" s="77">
        <v>680</v>
      </c>
      <c r="P63" s="45"/>
      <c r="Q63" s="45"/>
      <c r="R63" s="44"/>
      <c r="S63" s="45"/>
      <c r="T63" s="46"/>
      <c r="AO63" s="112" t="s">
        <v>550</v>
      </c>
      <c r="AP63" s="101"/>
      <c r="AQ63" s="101"/>
      <c r="AR63" s="101"/>
      <c r="AS63" s="101"/>
      <c r="AT63" s="101"/>
      <c r="AU63" s="101"/>
      <c r="AV63" s="101"/>
      <c r="AW63" s="101"/>
      <c r="AX63" s="101"/>
      <c r="AY63" s="101"/>
      <c r="AZ63" s="101"/>
      <c r="BA63" s="101"/>
      <c r="BB63" s="102"/>
      <c r="BC63" s="103">
        <f>SUM(BC57:BC62)</f>
        <v>3250</v>
      </c>
      <c r="BD63" s="104"/>
      <c r="BE63" s="105"/>
      <c r="BF63" s="96" t="str">
        <f>IF(COUNTA(BF57:BF62)=0,"",SUMIF(BF57:BF62,"●",BC57:BC62)+SUM(BF57:BF62))</f>
        <v/>
      </c>
      <c r="BG63" s="97"/>
      <c r="BH63" s="98"/>
      <c r="BI63" s="56">
        <v>452034</v>
      </c>
      <c r="BJ63" s="57"/>
      <c r="BK63" s="58"/>
      <c r="BL63" s="59" t="s">
        <v>220</v>
      </c>
      <c r="BM63" s="60"/>
      <c r="BN63" s="60"/>
      <c r="BO63" s="60"/>
      <c r="BP63" s="60"/>
      <c r="BQ63" s="60"/>
      <c r="BR63" s="60"/>
      <c r="BS63" s="60"/>
      <c r="BT63" s="60"/>
      <c r="BU63" s="60"/>
      <c r="BV63" s="61"/>
      <c r="BW63" s="77">
        <v>600</v>
      </c>
      <c r="BX63" s="45"/>
      <c r="BY63" s="45"/>
      <c r="BZ63" s="44"/>
      <c r="CA63" s="45"/>
      <c r="CB63" s="46"/>
      <c r="CC63" s="182" t="s">
        <v>586</v>
      </c>
      <c r="CD63" s="91"/>
      <c r="CE63" s="91"/>
      <c r="CF63" s="91"/>
      <c r="CG63" s="91"/>
      <c r="CH63" s="91"/>
      <c r="CI63" s="91"/>
      <c r="CJ63" s="91"/>
      <c r="CK63" s="91"/>
      <c r="CL63" s="91"/>
      <c r="CM63" s="91"/>
      <c r="CN63" s="91"/>
      <c r="CO63" s="91"/>
      <c r="CP63" s="92"/>
      <c r="CQ63" s="93">
        <f>SUM(CQ59:CQ62)</f>
        <v>1570</v>
      </c>
      <c r="CR63" s="94"/>
      <c r="CS63" s="95"/>
      <c r="CT63" s="181" t="str">
        <f>IF(COUNTA(CT59:CT62)=0,"",SUMIF(CT59:CT62,"●",CQ59:CQ62)+SUM(CT59:CT62))</f>
        <v/>
      </c>
      <c r="CU63" s="94"/>
      <c r="CV63" s="95"/>
    </row>
    <row r="64" spans="1:100" ht="12.75" customHeight="1" x14ac:dyDescent="0.15">
      <c r="A64" s="56">
        <v>451121</v>
      </c>
      <c r="B64" s="57"/>
      <c r="C64" s="58"/>
      <c r="D64" s="59" t="s">
        <v>244</v>
      </c>
      <c r="E64" s="60"/>
      <c r="F64" s="60"/>
      <c r="G64" s="60"/>
      <c r="H64" s="60"/>
      <c r="I64" s="60"/>
      <c r="J64" s="60"/>
      <c r="K64" s="60"/>
      <c r="L64" s="60"/>
      <c r="M64" s="60"/>
      <c r="N64" s="61"/>
      <c r="O64" s="77">
        <v>235</v>
      </c>
      <c r="P64" s="45"/>
      <c r="Q64" s="45"/>
      <c r="R64" s="44"/>
      <c r="S64" s="45"/>
      <c r="T64" s="46"/>
      <c r="AO64" s="123" t="s">
        <v>219</v>
      </c>
      <c r="AP64" s="124"/>
      <c r="AQ64" s="124"/>
      <c r="AR64" s="124"/>
      <c r="AS64" s="124"/>
      <c r="AT64" s="124"/>
      <c r="AU64" s="125"/>
      <c r="AV64" s="132">
        <f>O22+O27+O34+O43+O55+AI28+AI34+AI43+AI51+AI61+BC56+BC63+BC21+BC28+BC31+BC38+BC46+O60+O65+AI20</f>
        <v>50810</v>
      </c>
      <c r="AW64" s="133"/>
      <c r="AX64" s="133"/>
      <c r="AY64" s="133"/>
      <c r="AZ64" s="133"/>
      <c r="BA64" s="133"/>
      <c r="BB64" s="134"/>
      <c r="BC64" s="114"/>
      <c r="BD64" s="115"/>
      <c r="BE64" s="115"/>
      <c r="BF64" s="115"/>
      <c r="BG64" s="115"/>
      <c r="BH64" s="116"/>
      <c r="BI64" s="56">
        <v>452116</v>
      </c>
      <c r="BJ64" s="57"/>
      <c r="BK64" s="58"/>
      <c r="BL64" s="59" t="s">
        <v>505</v>
      </c>
      <c r="BM64" s="60"/>
      <c r="BN64" s="60"/>
      <c r="BO64" s="60"/>
      <c r="BP64" s="60"/>
      <c r="BQ64" s="60"/>
      <c r="BR64" s="60"/>
      <c r="BS64" s="60"/>
      <c r="BT64" s="60"/>
      <c r="BU64" s="60"/>
      <c r="BV64" s="61"/>
      <c r="BW64" s="77">
        <v>600</v>
      </c>
      <c r="BX64" s="45"/>
      <c r="BY64" s="45"/>
      <c r="BZ64" s="44"/>
      <c r="CA64" s="45"/>
      <c r="CB64" s="46"/>
      <c r="CC64" s="113">
        <v>452060</v>
      </c>
      <c r="CD64" s="57"/>
      <c r="CE64" s="58"/>
      <c r="CF64" s="59" t="s">
        <v>155</v>
      </c>
      <c r="CG64" s="60"/>
      <c r="CH64" s="60"/>
      <c r="CI64" s="60"/>
      <c r="CJ64" s="60"/>
      <c r="CK64" s="60"/>
      <c r="CL64" s="60"/>
      <c r="CM64" s="60"/>
      <c r="CN64" s="60"/>
      <c r="CO64" s="60"/>
      <c r="CP64" s="61"/>
      <c r="CQ64" s="77">
        <v>400</v>
      </c>
      <c r="CR64" s="45"/>
      <c r="CS64" s="45"/>
      <c r="CT64" s="44"/>
      <c r="CU64" s="45"/>
      <c r="CV64" s="46"/>
    </row>
    <row r="65" spans="1:100" ht="12.75" customHeight="1" thickBot="1" x14ac:dyDescent="0.2">
      <c r="A65" s="100" t="s">
        <v>483</v>
      </c>
      <c r="B65" s="101"/>
      <c r="C65" s="101"/>
      <c r="D65" s="101"/>
      <c r="E65" s="101"/>
      <c r="F65" s="101"/>
      <c r="G65" s="101"/>
      <c r="H65" s="101"/>
      <c r="I65" s="101"/>
      <c r="J65" s="101"/>
      <c r="K65" s="101"/>
      <c r="L65" s="101"/>
      <c r="M65" s="101"/>
      <c r="N65" s="102"/>
      <c r="O65" s="103">
        <f>SUM(O61:O64)</f>
        <v>1475</v>
      </c>
      <c r="P65" s="104"/>
      <c r="Q65" s="105"/>
      <c r="R65" s="96" t="str">
        <f>IF(COUNTA(R61:R64)=0,"",SUMIF(R61:R64,"●",O61:O64)+SUM(R61:R64))</f>
        <v/>
      </c>
      <c r="S65" s="97"/>
      <c r="T65" s="98"/>
      <c r="AO65" s="126"/>
      <c r="AP65" s="127"/>
      <c r="AQ65" s="127"/>
      <c r="AR65" s="127"/>
      <c r="AS65" s="127"/>
      <c r="AT65" s="127"/>
      <c r="AU65" s="128"/>
      <c r="AV65" s="135"/>
      <c r="AW65" s="136"/>
      <c r="AX65" s="136"/>
      <c r="AY65" s="136"/>
      <c r="AZ65" s="136"/>
      <c r="BA65" s="136"/>
      <c r="BB65" s="137"/>
      <c r="BC65" s="114"/>
      <c r="BD65" s="115"/>
      <c r="BE65" s="115"/>
      <c r="BF65" s="115"/>
      <c r="BG65" s="115"/>
      <c r="BH65" s="116"/>
      <c r="BI65" s="90" t="s">
        <v>223</v>
      </c>
      <c r="BJ65" s="91"/>
      <c r="BK65" s="91"/>
      <c r="BL65" s="91"/>
      <c r="BM65" s="91"/>
      <c r="BN65" s="91"/>
      <c r="BO65" s="91"/>
      <c r="BP65" s="91"/>
      <c r="BQ65" s="91"/>
      <c r="BR65" s="91"/>
      <c r="BS65" s="91"/>
      <c r="BT65" s="91"/>
      <c r="BU65" s="91"/>
      <c r="BV65" s="92"/>
      <c r="BW65" s="93">
        <f>SUM(BW58:BW64)</f>
        <v>4250</v>
      </c>
      <c r="BX65" s="94"/>
      <c r="BY65" s="95"/>
      <c r="BZ65" s="181" t="str">
        <f>IF(COUNTA(BZ58:BZ64)=0,"",SUMIF(BZ58:BZ64,"●",BW58:BW64)+SUM(BZ58:BZ64))</f>
        <v/>
      </c>
      <c r="CA65" s="94"/>
      <c r="CB65" s="95"/>
      <c r="CC65" s="56">
        <v>452061</v>
      </c>
      <c r="CD65" s="57"/>
      <c r="CE65" s="58"/>
      <c r="CF65" s="59" t="s">
        <v>160</v>
      </c>
      <c r="CG65" s="60"/>
      <c r="CH65" s="60"/>
      <c r="CI65" s="60"/>
      <c r="CJ65" s="60"/>
      <c r="CK65" s="60"/>
      <c r="CL65" s="60"/>
      <c r="CM65" s="60"/>
      <c r="CN65" s="60"/>
      <c r="CO65" s="60"/>
      <c r="CP65" s="61"/>
      <c r="CQ65" s="162">
        <v>200</v>
      </c>
      <c r="CR65" s="163"/>
      <c r="CS65" s="163"/>
      <c r="CT65" s="44"/>
      <c r="CU65" s="45"/>
      <c r="CV65" s="46"/>
    </row>
    <row r="66" spans="1:100" ht="12.75" customHeight="1" thickBot="1" x14ac:dyDescent="0.2">
      <c r="A66" s="25"/>
      <c r="B66" s="25"/>
      <c r="C66" s="25"/>
      <c r="D66" s="25"/>
      <c r="E66" s="25"/>
      <c r="F66" s="25"/>
      <c r="G66" s="25"/>
      <c r="H66" s="25"/>
      <c r="I66" s="25"/>
      <c r="J66" s="25"/>
      <c r="K66" s="25"/>
      <c r="L66" s="25"/>
      <c r="M66" s="25"/>
      <c r="N66" s="25"/>
      <c r="O66" s="26"/>
      <c r="P66" s="26"/>
      <c r="Q66" s="26"/>
      <c r="R66" s="26"/>
      <c r="S66" s="26"/>
      <c r="T66" s="26"/>
      <c r="AO66" s="129"/>
      <c r="AP66" s="130"/>
      <c r="AQ66" s="130"/>
      <c r="AR66" s="130"/>
      <c r="AS66" s="130"/>
      <c r="AT66" s="130"/>
      <c r="AU66" s="131"/>
      <c r="AV66" s="138"/>
      <c r="AW66" s="139"/>
      <c r="AX66" s="139"/>
      <c r="AY66" s="139"/>
      <c r="AZ66" s="139"/>
      <c r="BA66" s="139"/>
      <c r="BB66" s="140"/>
      <c r="BC66" s="117"/>
      <c r="BD66" s="118"/>
      <c r="BE66" s="118"/>
      <c r="BF66" s="118"/>
      <c r="BG66" s="118"/>
      <c r="BH66" s="119"/>
      <c r="BI66" s="56">
        <v>452035</v>
      </c>
      <c r="BJ66" s="57"/>
      <c r="BK66" s="58"/>
      <c r="BL66" s="59" t="s">
        <v>478</v>
      </c>
      <c r="BM66" s="60"/>
      <c r="BN66" s="60"/>
      <c r="BO66" s="60"/>
      <c r="BP66" s="60"/>
      <c r="BQ66" s="60"/>
      <c r="BR66" s="60"/>
      <c r="BS66" s="60"/>
      <c r="BT66" s="60"/>
      <c r="BU66" s="60"/>
      <c r="BV66" s="61"/>
      <c r="BW66" s="77">
        <v>740</v>
      </c>
      <c r="BX66" s="45"/>
      <c r="BY66" s="45"/>
      <c r="BZ66" s="44"/>
      <c r="CA66" s="45"/>
      <c r="CB66" s="46"/>
      <c r="CC66" s="56">
        <v>452062</v>
      </c>
      <c r="CD66" s="57"/>
      <c r="CE66" s="58"/>
      <c r="CF66" s="59" t="s">
        <v>378</v>
      </c>
      <c r="CG66" s="60"/>
      <c r="CH66" s="60"/>
      <c r="CI66" s="60"/>
      <c r="CJ66" s="60"/>
      <c r="CK66" s="60"/>
      <c r="CL66" s="60"/>
      <c r="CM66" s="60"/>
      <c r="CN66" s="60"/>
      <c r="CO66" s="60"/>
      <c r="CP66" s="61"/>
      <c r="CQ66" s="77">
        <v>250</v>
      </c>
      <c r="CR66" s="45"/>
      <c r="CS66" s="45"/>
      <c r="CT66" s="44"/>
      <c r="CU66" s="45"/>
      <c r="CV66" s="46"/>
    </row>
    <row r="67" spans="1:100" ht="12.75" customHeight="1" x14ac:dyDescent="0.15">
      <c r="A67" s="25"/>
      <c r="B67" s="25"/>
      <c r="C67" s="25"/>
      <c r="D67" s="25"/>
      <c r="E67" s="25"/>
      <c r="F67" s="25"/>
      <c r="G67" s="25"/>
      <c r="H67" s="25"/>
      <c r="I67" s="25"/>
      <c r="J67" s="25"/>
      <c r="K67" s="25"/>
      <c r="L67" s="25"/>
      <c r="M67" s="25"/>
      <c r="N67" s="25"/>
      <c r="O67" s="26"/>
      <c r="P67" s="26"/>
      <c r="Q67" s="26"/>
      <c r="R67" s="26"/>
      <c r="S67" s="26"/>
      <c r="T67" s="26"/>
      <c r="AO67" s="6"/>
      <c r="AP67" s="6"/>
      <c r="AQ67" s="6"/>
      <c r="AR67" s="6"/>
      <c r="AS67" s="6"/>
      <c r="AT67" s="6"/>
      <c r="AU67" s="6"/>
      <c r="AV67" s="6"/>
      <c r="AW67" s="6"/>
      <c r="AX67" s="6"/>
      <c r="AY67" s="6"/>
      <c r="AZ67" s="6"/>
      <c r="BA67" s="6"/>
      <c r="BB67" s="6"/>
      <c r="BC67" s="6"/>
      <c r="BD67" s="6"/>
      <c r="BE67" s="6"/>
      <c r="BF67" s="6"/>
      <c r="BG67" s="6"/>
      <c r="BH67" s="6"/>
      <c r="BI67" s="56">
        <v>452036</v>
      </c>
      <c r="BJ67" s="57"/>
      <c r="BK67" s="58"/>
      <c r="BL67" s="59" t="s">
        <v>227</v>
      </c>
      <c r="BM67" s="60"/>
      <c r="BN67" s="60"/>
      <c r="BO67" s="60"/>
      <c r="BP67" s="60"/>
      <c r="BQ67" s="60"/>
      <c r="BR67" s="60"/>
      <c r="BS67" s="60"/>
      <c r="BT67" s="60"/>
      <c r="BU67" s="60"/>
      <c r="BV67" s="61"/>
      <c r="BW67" s="77">
        <v>550</v>
      </c>
      <c r="BX67" s="45"/>
      <c r="BY67" s="45"/>
      <c r="BZ67" s="44"/>
      <c r="CA67" s="45"/>
      <c r="CB67" s="46"/>
      <c r="CC67" s="90" t="s">
        <v>481</v>
      </c>
      <c r="CD67" s="91"/>
      <c r="CE67" s="91"/>
      <c r="CF67" s="91"/>
      <c r="CG67" s="91"/>
      <c r="CH67" s="91"/>
      <c r="CI67" s="91"/>
      <c r="CJ67" s="91"/>
      <c r="CK67" s="91"/>
      <c r="CL67" s="91"/>
      <c r="CM67" s="91"/>
      <c r="CN67" s="91"/>
      <c r="CO67" s="91"/>
      <c r="CP67" s="92"/>
      <c r="CQ67" s="93">
        <f>SUM(CQ64:CQ66)</f>
        <v>850</v>
      </c>
      <c r="CR67" s="94"/>
      <c r="CS67" s="95"/>
      <c r="CT67" s="181" t="str">
        <f>IF(COUNTA(CT64:CT66)=0,"",SUMIF(CT64:CT66,"●",CQ64:CQ66)+SUM(CT64:CT66))</f>
        <v/>
      </c>
      <c r="CU67" s="94"/>
      <c r="CV67" s="95"/>
    </row>
    <row r="68" spans="1:100" ht="12.75" customHeight="1" x14ac:dyDescent="0.15">
      <c r="A68" s="25"/>
      <c r="B68" s="25"/>
      <c r="C68" s="25"/>
      <c r="D68" s="25"/>
      <c r="E68" s="25"/>
      <c r="F68" s="25"/>
      <c r="G68" s="25"/>
      <c r="H68" s="25"/>
      <c r="I68" s="25"/>
      <c r="J68" s="25"/>
      <c r="K68" s="25"/>
      <c r="L68" s="25"/>
      <c r="M68" s="25"/>
      <c r="N68" s="25"/>
      <c r="O68" s="26"/>
      <c r="P68" s="26"/>
      <c r="Q68" s="26"/>
      <c r="R68" s="26"/>
      <c r="S68" s="26"/>
      <c r="T68" s="26"/>
      <c r="AO68" s="6"/>
      <c r="AP68" s="6"/>
      <c r="AQ68" s="6"/>
      <c r="AR68" s="6"/>
      <c r="AS68" s="6"/>
      <c r="AT68" s="6"/>
      <c r="AU68" s="6"/>
      <c r="AV68" s="6"/>
      <c r="AW68" s="6"/>
      <c r="AX68" s="6"/>
      <c r="AY68" s="6"/>
      <c r="AZ68" s="6"/>
      <c r="BA68" s="6"/>
      <c r="BB68" s="6"/>
      <c r="BC68" s="6"/>
      <c r="BD68" s="6"/>
      <c r="BE68" s="6"/>
      <c r="BF68" s="6"/>
      <c r="BG68" s="6"/>
      <c r="BH68" s="6"/>
      <c r="BI68" s="56">
        <v>452037</v>
      </c>
      <c r="BJ68" s="57"/>
      <c r="BK68" s="58"/>
      <c r="BL68" s="59" t="s">
        <v>380</v>
      </c>
      <c r="BM68" s="60"/>
      <c r="BN68" s="60"/>
      <c r="BO68" s="60"/>
      <c r="BP68" s="60"/>
      <c r="BQ68" s="60"/>
      <c r="BR68" s="60"/>
      <c r="BS68" s="60"/>
      <c r="BT68" s="60"/>
      <c r="BU68" s="60"/>
      <c r="BV68" s="61"/>
      <c r="BW68" s="77">
        <v>390</v>
      </c>
      <c r="BX68" s="45"/>
      <c r="BY68" s="45"/>
      <c r="BZ68" s="44"/>
      <c r="CA68" s="45"/>
      <c r="CB68" s="46"/>
      <c r="CC68" s="56">
        <v>452063</v>
      </c>
      <c r="CD68" s="57"/>
      <c r="CE68" s="58"/>
      <c r="CF68" s="59" t="s">
        <v>628</v>
      </c>
      <c r="CG68" s="60"/>
      <c r="CH68" s="60"/>
      <c r="CI68" s="60"/>
      <c r="CJ68" s="60"/>
      <c r="CK68" s="60"/>
      <c r="CL68" s="60"/>
      <c r="CM68" s="60"/>
      <c r="CN68" s="60"/>
      <c r="CO68" s="60"/>
      <c r="CP68" s="61"/>
      <c r="CQ68" s="77">
        <v>200</v>
      </c>
      <c r="CR68" s="45"/>
      <c r="CS68" s="45"/>
      <c r="CT68" s="44"/>
      <c r="CU68" s="45"/>
      <c r="CV68" s="46"/>
    </row>
    <row r="69" spans="1:100" ht="12.75" customHeight="1" x14ac:dyDescent="0.15">
      <c r="A69" s="25"/>
      <c r="B69" s="25"/>
      <c r="C69" s="25"/>
      <c r="D69" s="25"/>
      <c r="E69" s="25"/>
      <c r="F69" s="25"/>
      <c r="G69" s="25"/>
      <c r="H69" s="25"/>
      <c r="I69" s="25"/>
      <c r="J69" s="25"/>
      <c r="K69" s="25"/>
      <c r="L69" s="25"/>
      <c r="M69" s="25"/>
      <c r="N69" s="25"/>
      <c r="O69" s="26"/>
      <c r="P69" s="26"/>
      <c r="Q69" s="26"/>
      <c r="R69" s="26"/>
      <c r="S69" s="26"/>
      <c r="T69" s="26"/>
      <c r="AO69" s="6"/>
      <c r="AP69" s="6"/>
      <c r="AQ69" s="6"/>
      <c r="AR69" s="6"/>
      <c r="AS69" s="6"/>
      <c r="AT69" s="6"/>
      <c r="AU69" s="6"/>
      <c r="AV69" s="6"/>
      <c r="AW69" s="6"/>
      <c r="AX69" s="6"/>
      <c r="AY69" s="6"/>
      <c r="AZ69" s="6"/>
      <c r="BA69" s="6"/>
      <c r="BB69" s="6"/>
      <c r="BC69" s="6"/>
      <c r="BD69" s="6"/>
      <c r="BE69" s="6"/>
      <c r="BF69" s="6"/>
      <c r="BG69" s="6"/>
      <c r="BH69" s="6"/>
      <c r="BI69" s="56">
        <v>452038</v>
      </c>
      <c r="BJ69" s="57"/>
      <c r="BK69" s="58"/>
      <c r="BL69" s="59" t="s">
        <v>229</v>
      </c>
      <c r="BM69" s="60"/>
      <c r="BN69" s="60"/>
      <c r="BO69" s="60"/>
      <c r="BP69" s="60"/>
      <c r="BQ69" s="60"/>
      <c r="BR69" s="60"/>
      <c r="BS69" s="60"/>
      <c r="BT69" s="60"/>
      <c r="BU69" s="60"/>
      <c r="BV69" s="61"/>
      <c r="BW69" s="77">
        <v>260</v>
      </c>
      <c r="BX69" s="45"/>
      <c r="BY69" s="45"/>
      <c r="BZ69" s="44"/>
      <c r="CA69" s="45"/>
      <c r="CB69" s="46"/>
      <c r="CC69" s="56">
        <v>452064</v>
      </c>
      <c r="CD69" s="57"/>
      <c r="CE69" s="58"/>
      <c r="CF69" s="59" t="s">
        <v>175</v>
      </c>
      <c r="CG69" s="60"/>
      <c r="CH69" s="60"/>
      <c r="CI69" s="60"/>
      <c r="CJ69" s="60"/>
      <c r="CK69" s="60"/>
      <c r="CL69" s="60"/>
      <c r="CM69" s="60"/>
      <c r="CN69" s="60"/>
      <c r="CO69" s="60"/>
      <c r="CP69" s="61"/>
      <c r="CQ69" s="77">
        <v>300</v>
      </c>
      <c r="CR69" s="45"/>
      <c r="CS69" s="45"/>
      <c r="CT69" s="44"/>
      <c r="CU69" s="45"/>
      <c r="CV69" s="46"/>
    </row>
    <row r="70" spans="1:100" ht="12.75" customHeight="1" x14ac:dyDescent="0.15">
      <c r="A70" s="25"/>
      <c r="B70" s="25"/>
      <c r="C70" s="25"/>
      <c r="D70" s="25"/>
      <c r="E70" s="25"/>
      <c r="F70" s="25"/>
      <c r="G70" s="25"/>
      <c r="H70" s="25"/>
      <c r="I70" s="25"/>
      <c r="J70" s="25"/>
      <c r="K70" s="25"/>
      <c r="L70" s="25"/>
      <c r="M70" s="25"/>
      <c r="N70" s="25"/>
      <c r="O70" s="26"/>
      <c r="P70" s="26"/>
      <c r="Q70" s="26"/>
      <c r="R70" s="26"/>
      <c r="S70" s="26"/>
      <c r="T70" s="26"/>
      <c r="AO70" s="6"/>
      <c r="AP70" s="6"/>
      <c r="AQ70" s="6"/>
      <c r="AR70" s="6"/>
      <c r="AS70" s="6"/>
      <c r="AT70" s="6"/>
      <c r="AU70" s="6"/>
      <c r="AV70" s="6"/>
      <c r="AW70" s="6"/>
      <c r="AX70" s="6"/>
      <c r="AY70" s="6"/>
      <c r="AZ70" s="6"/>
      <c r="BA70" s="6"/>
      <c r="BB70" s="6"/>
      <c r="BC70" s="6"/>
      <c r="BD70" s="6"/>
      <c r="BE70" s="6"/>
      <c r="BF70" s="6"/>
      <c r="BG70" s="6"/>
      <c r="BH70" s="6"/>
      <c r="BI70" s="56">
        <v>452039</v>
      </c>
      <c r="BJ70" s="57"/>
      <c r="BK70" s="58"/>
      <c r="BL70" s="59" t="s">
        <v>480</v>
      </c>
      <c r="BM70" s="60"/>
      <c r="BN70" s="60"/>
      <c r="BO70" s="60"/>
      <c r="BP70" s="60"/>
      <c r="BQ70" s="60"/>
      <c r="BR70" s="60"/>
      <c r="BS70" s="60"/>
      <c r="BT70" s="60"/>
      <c r="BU70" s="60"/>
      <c r="BV70" s="61"/>
      <c r="BW70" s="77">
        <v>500</v>
      </c>
      <c r="BX70" s="45"/>
      <c r="BY70" s="45"/>
      <c r="BZ70" s="44"/>
      <c r="CA70" s="45"/>
      <c r="CB70" s="46"/>
      <c r="CC70" s="56">
        <v>452065</v>
      </c>
      <c r="CD70" s="57"/>
      <c r="CE70" s="58"/>
      <c r="CF70" s="59" t="s">
        <v>180</v>
      </c>
      <c r="CG70" s="60"/>
      <c r="CH70" s="60"/>
      <c r="CI70" s="60"/>
      <c r="CJ70" s="60"/>
      <c r="CK70" s="60"/>
      <c r="CL70" s="60"/>
      <c r="CM70" s="60"/>
      <c r="CN70" s="60"/>
      <c r="CO70" s="60"/>
      <c r="CP70" s="61"/>
      <c r="CQ70" s="77">
        <v>200</v>
      </c>
      <c r="CR70" s="45"/>
      <c r="CS70" s="45"/>
      <c r="CT70" s="44"/>
      <c r="CU70" s="45"/>
      <c r="CV70" s="46"/>
    </row>
    <row r="71" spans="1:100" ht="12.75" customHeight="1" x14ac:dyDescent="0.15">
      <c r="A71" s="25"/>
      <c r="B71" s="25"/>
      <c r="C71" s="25"/>
      <c r="D71" s="25"/>
      <c r="E71" s="25"/>
      <c r="F71" s="25"/>
      <c r="G71" s="25"/>
      <c r="H71" s="25"/>
      <c r="I71" s="25"/>
      <c r="J71" s="25"/>
      <c r="K71" s="25"/>
      <c r="L71" s="25"/>
      <c r="M71" s="25"/>
      <c r="N71" s="25"/>
      <c r="O71" s="26"/>
      <c r="P71" s="26"/>
      <c r="Q71" s="26"/>
      <c r="R71" s="26"/>
      <c r="S71" s="26"/>
      <c r="T71" s="26"/>
      <c r="AO71" s="6"/>
      <c r="AP71" s="6"/>
      <c r="AQ71" s="6"/>
      <c r="AR71" s="6"/>
      <c r="AS71" s="6"/>
      <c r="AT71" s="6"/>
      <c r="AU71" s="6"/>
      <c r="AV71" s="6"/>
      <c r="AW71" s="6"/>
      <c r="AX71" s="6"/>
      <c r="AY71" s="6"/>
      <c r="AZ71" s="6"/>
      <c r="BA71" s="6"/>
      <c r="BB71" s="6"/>
      <c r="BC71" s="6"/>
      <c r="BD71" s="6"/>
      <c r="BE71" s="6"/>
      <c r="BF71" s="6"/>
      <c r="BG71" s="6"/>
      <c r="BH71" s="6"/>
      <c r="BI71" s="56">
        <v>452083</v>
      </c>
      <c r="BJ71" s="57"/>
      <c r="BK71" s="58"/>
      <c r="BL71" s="59" t="s">
        <v>387</v>
      </c>
      <c r="BM71" s="60"/>
      <c r="BN71" s="60"/>
      <c r="BO71" s="60"/>
      <c r="BP71" s="60"/>
      <c r="BQ71" s="60"/>
      <c r="BR71" s="60"/>
      <c r="BS71" s="60"/>
      <c r="BT71" s="60"/>
      <c r="BU71" s="60"/>
      <c r="BV71" s="61"/>
      <c r="BW71" s="77">
        <v>500</v>
      </c>
      <c r="BX71" s="45"/>
      <c r="BY71" s="45"/>
      <c r="BZ71" s="44"/>
      <c r="CA71" s="45"/>
      <c r="CB71" s="46"/>
      <c r="CC71" s="56">
        <v>452084</v>
      </c>
      <c r="CD71" s="57"/>
      <c r="CE71" s="58"/>
      <c r="CF71" s="59" t="s">
        <v>388</v>
      </c>
      <c r="CG71" s="60"/>
      <c r="CH71" s="60"/>
      <c r="CI71" s="60"/>
      <c r="CJ71" s="60"/>
      <c r="CK71" s="60"/>
      <c r="CL71" s="60"/>
      <c r="CM71" s="60"/>
      <c r="CN71" s="60"/>
      <c r="CO71" s="60"/>
      <c r="CP71" s="61"/>
      <c r="CQ71" s="77">
        <v>300</v>
      </c>
      <c r="CR71" s="45"/>
      <c r="CS71" s="45"/>
      <c r="CT71" s="44"/>
      <c r="CU71" s="45"/>
      <c r="CV71" s="46"/>
    </row>
    <row r="72" spans="1:100" ht="12.75" customHeight="1" x14ac:dyDescent="0.15">
      <c r="A72" s="25"/>
      <c r="B72" s="25"/>
      <c r="C72" s="25"/>
      <c r="D72" s="25"/>
      <c r="E72" s="25"/>
      <c r="F72" s="25"/>
      <c r="G72" s="25"/>
      <c r="H72" s="25"/>
      <c r="I72" s="25"/>
      <c r="J72" s="25"/>
      <c r="K72" s="25"/>
      <c r="L72" s="25"/>
      <c r="M72" s="25"/>
      <c r="N72" s="25"/>
      <c r="O72" s="26"/>
      <c r="P72" s="26"/>
      <c r="Q72" s="26"/>
      <c r="R72" s="26"/>
      <c r="S72" s="26"/>
      <c r="T72" s="26"/>
      <c r="AO72" s="6"/>
      <c r="AP72" s="6"/>
      <c r="AQ72" s="6"/>
      <c r="AR72" s="6"/>
      <c r="AS72" s="6"/>
      <c r="AT72" s="6"/>
      <c r="AU72" s="6"/>
      <c r="AV72" s="6"/>
      <c r="AW72" s="6"/>
      <c r="AX72" s="6"/>
      <c r="AY72" s="6"/>
      <c r="AZ72" s="6"/>
      <c r="BA72" s="6"/>
      <c r="BB72" s="6"/>
      <c r="BC72" s="6"/>
      <c r="BD72" s="6"/>
      <c r="BE72" s="6"/>
      <c r="BF72" s="6"/>
      <c r="BG72" s="6"/>
      <c r="BH72" s="6"/>
      <c r="BI72" s="175" t="s">
        <v>230</v>
      </c>
      <c r="BJ72" s="176"/>
      <c r="BK72" s="176"/>
      <c r="BL72" s="176"/>
      <c r="BM72" s="176"/>
      <c r="BN72" s="176"/>
      <c r="BO72" s="176"/>
      <c r="BP72" s="176"/>
      <c r="BQ72" s="176"/>
      <c r="BR72" s="176"/>
      <c r="BS72" s="176"/>
      <c r="BT72" s="176"/>
      <c r="BU72" s="176"/>
      <c r="BV72" s="177"/>
      <c r="BW72" s="141">
        <f>SUM(BW66:BW71)</f>
        <v>2940</v>
      </c>
      <c r="BX72" s="142"/>
      <c r="BY72" s="143"/>
      <c r="BZ72" s="146" t="str">
        <f>IF(COUNTA(BZ66:BZ71)=0,"",SUMIF(BZ66:BZ71,"●",BW66:BW71)+SUM(BZ66:BZ71))</f>
        <v/>
      </c>
      <c r="CA72" s="142"/>
      <c r="CB72" s="143"/>
      <c r="CC72" s="56">
        <v>452137</v>
      </c>
      <c r="CD72" s="57"/>
      <c r="CE72" s="58"/>
      <c r="CF72" s="59" t="s">
        <v>616</v>
      </c>
      <c r="CG72" s="60"/>
      <c r="CH72" s="60"/>
      <c r="CI72" s="60"/>
      <c r="CJ72" s="60"/>
      <c r="CK72" s="60"/>
      <c r="CL72" s="60"/>
      <c r="CM72" s="60"/>
      <c r="CN72" s="60"/>
      <c r="CO72" s="60"/>
      <c r="CP72" s="61"/>
      <c r="CQ72" s="77">
        <v>300</v>
      </c>
      <c r="CR72" s="45"/>
      <c r="CS72" s="45"/>
      <c r="CT72" s="44"/>
      <c r="CU72" s="45"/>
      <c r="CV72" s="46"/>
    </row>
    <row r="73" spans="1:100" ht="12.75" customHeight="1" x14ac:dyDescent="0.15">
      <c r="A73" s="6" t="s">
        <v>495</v>
      </c>
      <c r="B73" s="25"/>
      <c r="C73" s="25"/>
      <c r="D73" s="25"/>
      <c r="E73" s="25"/>
      <c r="F73" s="25"/>
      <c r="G73" s="25"/>
      <c r="H73" s="25"/>
      <c r="I73" s="25"/>
      <c r="J73" s="25"/>
      <c r="K73" s="25"/>
      <c r="L73" s="25"/>
      <c r="M73" s="25"/>
      <c r="N73" s="25"/>
      <c r="O73" s="26"/>
      <c r="P73" s="26"/>
      <c r="Q73" s="26"/>
      <c r="R73" s="26"/>
      <c r="S73" s="26"/>
      <c r="T73" s="26"/>
      <c r="AO73" s="6"/>
      <c r="AY73" s="180" t="s">
        <v>226</v>
      </c>
      <c r="AZ73" s="180"/>
      <c r="BA73" s="180"/>
      <c r="BB73" s="180"/>
      <c r="BC73" s="180"/>
      <c r="BD73" s="180"/>
      <c r="BE73" s="180"/>
      <c r="BF73" s="180"/>
      <c r="BG73" s="6"/>
      <c r="BH73" s="6"/>
      <c r="BI73" s="56">
        <v>452040</v>
      </c>
      <c r="BJ73" s="57"/>
      <c r="BK73" s="58"/>
      <c r="BL73" s="59" t="s">
        <v>231</v>
      </c>
      <c r="BM73" s="60"/>
      <c r="BN73" s="60"/>
      <c r="BO73" s="60"/>
      <c r="BP73" s="60"/>
      <c r="BQ73" s="60"/>
      <c r="BR73" s="60"/>
      <c r="BS73" s="60"/>
      <c r="BT73" s="60"/>
      <c r="BU73" s="60"/>
      <c r="BV73" s="61"/>
      <c r="BW73" s="77">
        <v>450</v>
      </c>
      <c r="BX73" s="45"/>
      <c r="BY73" s="45"/>
      <c r="BZ73" s="44"/>
      <c r="CA73" s="45"/>
      <c r="CB73" s="46"/>
      <c r="CC73" s="56">
        <v>452066</v>
      </c>
      <c r="CD73" s="57"/>
      <c r="CE73" s="58"/>
      <c r="CF73" s="59" t="s">
        <v>184</v>
      </c>
      <c r="CG73" s="60"/>
      <c r="CH73" s="60"/>
      <c r="CI73" s="60"/>
      <c r="CJ73" s="60"/>
      <c r="CK73" s="60"/>
      <c r="CL73" s="60"/>
      <c r="CM73" s="60"/>
      <c r="CN73" s="60"/>
      <c r="CO73" s="60"/>
      <c r="CP73" s="61"/>
      <c r="CQ73" s="77">
        <v>650</v>
      </c>
      <c r="CR73" s="45"/>
      <c r="CS73" s="45"/>
      <c r="CT73" s="44"/>
      <c r="CU73" s="45"/>
      <c r="CV73" s="46"/>
    </row>
    <row r="74" spans="1:100" ht="12.75" customHeight="1" x14ac:dyDescent="0.15">
      <c r="A74" s="6" t="s">
        <v>497</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Y74" s="89" t="s">
        <v>38</v>
      </c>
      <c r="AZ74" s="89"/>
      <c r="BA74" s="89"/>
      <c r="BB74" s="89"/>
      <c r="BC74" s="89" t="s">
        <v>39</v>
      </c>
      <c r="BD74" s="89"/>
      <c r="BE74" s="89"/>
      <c r="BF74" s="89"/>
      <c r="BG74" s="6"/>
      <c r="BH74" s="6"/>
      <c r="BI74" s="175" t="s">
        <v>231</v>
      </c>
      <c r="BJ74" s="176"/>
      <c r="BK74" s="176"/>
      <c r="BL74" s="176"/>
      <c r="BM74" s="176"/>
      <c r="BN74" s="176"/>
      <c r="BO74" s="176"/>
      <c r="BP74" s="176"/>
      <c r="BQ74" s="176"/>
      <c r="BR74" s="176"/>
      <c r="BS74" s="176"/>
      <c r="BT74" s="176"/>
      <c r="BU74" s="176"/>
      <c r="BV74" s="177"/>
      <c r="BW74" s="141">
        <f>SUM(BW73)</f>
        <v>450</v>
      </c>
      <c r="BX74" s="142"/>
      <c r="BY74" s="143"/>
      <c r="BZ74" s="146" t="str">
        <f>IF(COUNTA(BZ73)=0,"",SUMIF(BZ73,"●",BW73)+SUM(BZ73))</f>
        <v/>
      </c>
      <c r="CA74" s="142"/>
      <c r="CB74" s="143"/>
      <c r="CC74" s="56">
        <v>452067</v>
      </c>
      <c r="CD74" s="57"/>
      <c r="CE74" s="58"/>
      <c r="CF74" s="59" t="s">
        <v>645</v>
      </c>
      <c r="CG74" s="60"/>
      <c r="CH74" s="60"/>
      <c r="CI74" s="60"/>
      <c r="CJ74" s="60"/>
      <c r="CK74" s="60"/>
      <c r="CL74" s="60"/>
      <c r="CM74" s="60"/>
      <c r="CN74" s="60"/>
      <c r="CO74" s="60"/>
      <c r="CP74" s="61"/>
      <c r="CQ74" s="77">
        <v>400</v>
      </c>
      <c r="CR74" s="45"/>
      <c r="CS74" s="45"/>
      <c r="CT74" s="44"/>
      <c r="CU74" s="45"/>
      <c r="CV74" s="46"/>
    </row>
    <row r="75" spans="1:100" ht="12.75" customHeight="1" x14ac:dyDescent="0.15">
      <c r="A75" s="6" t="s">
        <v>498</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Y75" s="89" t="s">
        <v>40</v>
      </c>
      <c r="AZ75" s="89"/>
      <c r="BA75" s="89"/>
      <c r="BB75" s="89"/>
      <c r="BC75" s="89">
        <v>2.6</v>
      </c>
      <c r="BD75" s="89"/>
      <c r="BE75" s="89"/>
      <c r="BF75" s="89"/>
      <c r="BG75" s="6"/>
      <c r="BH75" s="6"/>
      <c r="BI75" s="56">
        <v>452041</v>
      </c>
      <c r="BJ75" s="57"/>
      <c r="BK75" s="58"/>
      <c r="BL75" s="59" t="s">
        <v>75</v>
      </c>
      <c r="BM75" s="60"/>
      <c r="BN75" s="60"/>
      <c r="BO75" s="60"/>
      <c r="BP75" s="60"/>
      <c r="BQ75" s="60"/>
      <c r="BR75" s="60"/>
      <c r="BS75" s="60"/>
      <c r="BT75" s="60"/>
      <c r="BU75" s="60"/>
      <c r="BV75" s="61"/>
      <c r="BW75" s="77">
        <v>140</v>
      </c>
      <c r="BX75" s="45"/>
      <c r="BY75" s="45"/>
      <c r="BZ75" s="44"/>
      <c r="CA75" s="45"/>
      <c r="CB75" s="46"/>
      <c r="CC75" s="90" t="s">
        <v>191</v>
      </c>
      <c r="CD75" s="91"/>
      <c r="CE75" s="91"/>
      <c r="CF75" s="91"/>
      <c r="CG75" s="91"/>
      <c r="CH75" s="91"/>
      <c r="CI75" s="91"/>
      <c r="CJ75" s="91"/>
      <c r="CK75" s="91"/>
      <c r="CL75" s="91"/>
      <c r="CM75" s="91"/>
      <c r="CN75" s="91"/>
      <c r="CO75" s="91"/>
      <c r="CP75" s="92"/>
      <c r="CQ75" s="93">
        <f>SUM(CQ68:CQ74)</f>
        <v>2350</v>
      </c>
      <c r="CR75" s="94"/>
      <c r="CS75" s="95"/>
      <c r="CT75" s="181" t="str">
        <f>IF(COUNTA(CT68:CT74)=0,"",SUMIF(CT68:CT74,"●",CQ68:CQ74)+SUM(CT68:CT74))</f>
        <v/>
      </c>
      <c r="CU75" s="94"/>
      <c r="CV75" s="95"/>
    </row>
    <row r="76" spans="1:100" ht="12.75" customHeight="1" x14ac:dyDescent="0.15">
      <c r="A76" s="6" t="s">
        <v>367</v>
      </c>
      <c r="V76" s="6"/>
      <c r="W76" s="6"/>
      <c r="AM76" s="6"/>
      <c r="AN76" s="6"/>
      <c r="AO76" s="6"/>
      <c r="AY76" s="89" t="s">
        <v>41</v>
      </c>
      <c r="AZ76" s="89"/>
      <c r="BA76" s="89"/>
      <c r="BB76" s="89"/>
      <c r="BC76" s="89">
        <v>3</v>
      </c>
      <c r="BD76" s="89"/>
      <c r="BE76" s="89"/>
      <c r="BF76" s="89"/>
      <c r="BG76" s="6"/>
      <c r="BH76" s="6"/>
      <c r="BI76" s="56">
        <v>452042</v>
      </c>
      <c r="BJ76" s="57"/>
      <c r="BK76" s="58"/>
      <c r="BL76" s="59" t="s">
        <v>80</v>
      </c>
      <c r="BM76" s="60"/>
      <c r="BN76" s="60"/>
      <c r="BO76" s="60"/>
      <c r="BP76" s="60"/>
      <c r="BQ76" s="60"/>
      <c r="BR76" s="60"/>
      <c r="BS76" s="60"/>
      <c r="BT76" s="60"/>
      <c r="BU76" s="60"/>
      <c r="BV76" s="61"/>
      <c r="BW76" s="77">
        <v>800</v>
      </c>
      <c r="BX76" s="45"/>
      <c r="BY76" s="45"/>
      <c r="BZ76" s="44"/>
      <c r="CA76" s="45"/>
      <c r="CB76" s="46"/>
      <c r="CC76" s="56">
        <v>452069</v>
      </c>
      <c r="CD76" s="57"/>
      <c r="CE76" s="58"/>
      <c r="CF76" s="59" t="s">
        <v>196</v>
      </c>
      <c r="CG76" s="60"/>
      <c r="CH76" s="60"/>
      <c r="CI76" s="60"/>
      <c r="CJ76" s="60"/>
      <c r="CK76" s="60"/>
      <c r="CL76" s="60"/>
      <c r="CM76" s="60"/>
      <c r="CN76" s="60"/>
      <c r="CO76" s="60"/>
      <c r="CP76" s="61"/>
      <c r="CQ76" s="77">
        <v>500</v>
      </c>
      <c r="CR76" s="45"/>
      <c r="CS76" s="45"/>
      <c r="CT76" s="44"/>
      <c r="CU76" s="45"/>
      <c r="CV76" s="46"/>
    </row>
    <row r="77" spans="1:100" ht="12.75" customHeight="1" x14ac:dyDescent="0.15">
      <c r="A77" s="6" t="s">
        <v>500</v>
      </c>
      <c r="V77" s="6"/>
      <c r="W77" s="6"/>
      <c r="AM77" s="6"/>
      <c r="AN77" s="6"/>
      <c r="AO77" s="6"/>
      <c r="AY77" s="89" t="s">
        <v>42</v>
      </c>
      <c r="AZ77" s="89"/>
      <c r="BA77" s="89"/>
      <c r="BB77" s="89"/>
      <c r="BC77" s="89">
        <v>4.2</v>
      </c>
      <c r="BD77" s="89"/>
      <c r="BE77" s="89"/>
      <c r="BF77" s="89"/>
      <c r="BG77" s="6"/>
      <c r="BH77" s="6"/>
      <c r="BI77" s="56">
        <v>452043</v>
      </c>
      <c r="BJ77" s="57"/>
      <c r="BK77" s="58"/>
      <c r="BL77" s="59" t="s">
        <v>484</v>
      </c>
      <c r="BM77" s="60"/>
      <c r="BN77" s="60"/>
      <c r="BO77" s="60"/>
      <c r="BP77" s="60"/>
      <c r="BQ77" s="60"/>
      <c r="BR77" s="60"/>
      <c r="BS77" s="60"/>
      <c r="BT77" s="60"/>
      <c r="BU77" s="60"/>
      <c r="BV77" s="61"/>
      <c r="BW77" s="77">
        <v>390</v>
      </c>
      <c r="BX77" s="45"/>
      <c r="BY77" s="45"/>
      <c r="BZ77" s="44"/>
      <c r="CA77" s="45"/>
      <c r="CB77" s="46"/>
      <c r="CC77" s="56">
        <v>452070</v>
      </c>
      <c r="CD77" s="57"/>
      <c r="CE77" s="58"/>
      <c r="CF77" s="59" t="s">
        <v>201</v>
      </c>
      <c r="CG77" s="60"/>
      <c r="CH77" s="60"/>
      <c r="CI77" s="60"/>
      <c r="CJ77" s="60"/>
      <c r="CK77" s="60"/>
      <c r="CL77" s="60"/>
      <c r="CM77" s="60"/>
      <c r="CN77" s="60"/>
      <c r="CO77" s="60"/>
      <c r="CP77" s="61"/>
      <c r="CQ77" s="77">
        <v>230</v>
      </c>
      <c r="CR77" s="45"/>
      <c r="CS77" s="45"/>
      <c r="CT77" s="44"/>
      <c r="CU77" s="45"/>
      <c r="CV77" s="46"/>
    </row>
    <row r="78" spans="1:100" ht="12.75" customHeight="1" x14ac:dyDescent="0.15">
      <c r="A78" s="6" t="s">
        <v>368</v>
      </c>
      <c r="V78" s="6"/>
      <c r="W78" s="6"/>
      <c r="AM78" s="6"/>
      <c r="AN78" s="6"/>
      <c r="AO78" s="6"/>
      <c r="AY78" s="99" t="s">
        <v>43</v>
      </c>
      <c r="AZ78" s="99"/>
      <c r="BA78" s="99"/>
      <c r="BB78" s="99"/>
      <c r="BC78" s="99"/>
      <c r="BD78" s="99"/>
      <c r="BE78" s="99"/>
      <c r="BF78" s="99"/>
      <c r="BG78" s="6"/>
      <c r="BH78" s="6"/>
      <c r="BI78" s="56">
        <v>452044</v>
      </c>
      <c r="BJ78" s="57"/>
      <c r="BK78" s="58"/>
      <c r="BL78" s="59" t="s">
        <v>646</v>
      </c>
      <c r="BM78" s="60"/>
      <c r="BN78" s="60"/>
      <c r="BO78" s="60"/>
      <c r="BP78" s="60"/>
      <c r="BQ78" s="60"/>
      <c r="BR78" s="60"/>
      <c r="BS78" s="60"/>
      <c r="BT78" s="60"/>
      <c r="BU78" s="60"/>
      <c r="BV78" s="61"/>
      <c r="BW78" s="77">
        <v>1000</v>
      </c>
      <c r="BX78" s="45"/>
      <c r="BY78" s="45"/>
      <c r="BZ78" s="44"/>
      <c r="CA78" s="45"/>
      <c r="CB78" s="46"/>
      <c r="CC78" s="56">
        <v>452071</v>
      </c>
      <c r="CD78" s="57"/>
      <c r="CE78" s="58"/>
      <c r="CF78" s="59" t="s">
        <v>205</v>
      </c>
      <c r="CG78" s="60"/>
      <c r="CH78" s="60"/>
      <c r="CI78" s="60"/>
      <c r="CJ78" s="60"/>
      <c r="CK78" s="60"/>
      <c r="CL78" s="60"/>
      <c r="CM78" s="60"/>
      <c r="CN78" s="60"/>
      <c r="CO78" s="60"/>
      <c r="CP78" s="61"/>
      <c r="CQ78" s="77">
        <v>700</v>
      </c>
      <c r="CR78" s="45"/>
      <c r="CS78" s="45"/>
      <c r="CT78" s="44"/>
      <c r="CU78" s="45"/>
      <c r="CV78" s="46"/>
    </row>
    <row r="79" spans="1:100" ht="12.75" customHeight="1" thickBot="1" x14ac:dyDescent="0.2">
      <c r="A79" s="6" t="s">
        <v>532</v>
      </c>
      <c r="V79" s="6"/>
      <c r="W79" s="6"/>
      <c r="AM79" s="6"/>
      <c r="AN79" s="6"/>
      <c r="AO79" s="6"/>
      <c r="BG79" s="6"/>
      <c r="BH79" s="6"/>
      <c r="BI79" s="56">
        <v>452045</v>
      </c>
      <c r="BJ79" s="57"/>
      <c r="BK79" s="58"/>
      <c r="BL79" s="59" t="s">
        <v>92</v>
      </c>
      <c r="BM79" s="60"/>
      <c r="BN79" s="60"/>
      <c r="BO79" s="60"/>
      <c r="BP79" s="60"/>
      <c r="BQ79" s="60"/>
      <c r="BR79" s="60"/>
      <c r="BS79" s="60"/>
      <c r="BT79" s="60"/>
      <c r="BU79" s="60"/>
      <c r="BV79" s="61"/>
      <c r="BW79" s="77">
        <v>102</v>
      </c>
      <c r="BX79" s="45"/>
      <c r="BY79" s="45"/>
      <c r="BZ79" s="44"/>
      <c r="CA79" s="45"/>
      <c r="CB79" s="46"/>
      <c r="CC79" s="90" t="s">
        <v>208</v>
      </c>
      <c r="CD79" s="91"/>
      <c r="CE79" s="91"/>
      <c r="CF79" s="91"/>
      <c r="CG79" s="91"/>
      <c r="CH79" s="91"/>
      <c r="CI79" s="91"/>
      <c r="CJ79" s="91"/>
      <c r="CK79" s="91"/>
      <c r="CL79" s="91"/>
      <c r="CM79" s="91"/>
      <c r="CN79" s="91"/>
      <c r="CO79" s="91"/>
      <c r="CP79" s="92"/>
      <c r="CQ79" s="93">
        <f>SUM(CQ76:CQ78)</f>
        <v>1430</v>
      </c>
      <c r="CR79" s="94"/>
      <c r="CS79" s="95"/>
      <c r="CT79" s="181" t="str">
        <f>IF(COUNTA(CT76:CT78)=0,"",SUMIF(CT76:CT78,"●",CQ76:CQ78)+SUM(CT76:CT78))</f>
        <v/>
      </c>
      <c r="CU79" s="94"/>
      <c r="CV79" s="95"/>
    </row>
    <row r="80" spans="1:100" ht="12.75" customHeight="1" thickBot="1" x14ac:dyDescent="0.2">
      <c r="V80" s="6"/>
      <c r="W80" s="6"/>
      <c r="AM80" s="6"/>
      <c r="AN80" s="6"/>
      <c r="AO80" s="6"/>
      <c r="AP80" s="173" t="s">
        <v>485</v>
      </c>
      <c r="AQ80" s="66"/>
      <c r="AR80" s="66"/>
      <c r="AS80" s="66"/>
      <c r="AT80" s="66"/>
      <c r="AU80" s="66"/>
      <c r="AV80" s="66"/>
      <c r="AW80" s="74"/>
      <c r="AX80" s="66" t="s">
        <v>52</v>
      </c>
      <c r="AY80" s="66"/>
      <c r="AZ80" s="66"/>
      <c r="BA80" s="66"/>
      <c r="BB80" s="66"/>
      <c r="BC80" s="74"/>
      <c r="BD80" s="66" t="s">
        <v>486</v>
      </c>
      <c r="BE80" s="66"/>
      <c r="BF80" s="67"/>
      <c r="BG80" s="6"/>
      <c r="BH80" s="6"/>
      <c r="BI80" s="56">
        <v>452046</v>
      </c>
      <c r="BJ80" s="57"/>
      <c r="BK80" s="58"/>
      <c r="BL80" s="59" t="s">
        <v>96</v>
      </c>
      <c r="BM80" s="60"/>
      <c r="BN80" s="60"/>
      <c r="BO80" s="60"/>
      <c r="BP80" s="60"/>
      <c r="BQ80" s="60"/>
      <c r="BR80" s="60"/>
      <c r="BS80" s="60"/>
      <c r="BT80" s="60"/>
      <c r="BU80" s="60"/>
      <c r="BV80" s="61"/>
      <c r="BW80" s="77">
        <v>300</v>
      </c>
      <c r="BX80" s="45"/>
      <c r="BY80" s="45"/>
      <c r="BZ80" s="44"/>
      <c r="CA80" s="45"/>
      <c r="CB80" s="46"/>
      <c r="CC80" s="56">
        <v>452072</v>
      </c>
      <c r="CD80" s="57"/>
      <c r="CE80" s="58"/>
      <c r="CF80" s="59" t="s">
        <v>211</v>
      </c>
      <c r="CG80" s="60"/>
      <c r="CH80" s="60"/>
      <c r="CI80" s="60"/>
      <c r="CJ80" s="60"/>
      <c r="CK80" s="60"/>
      <c r="CL80" s="60"/>
      <c r="CM80" s="60"/>
      <c r="CN80" s="60"/>
      <c r="CO80" s="60"/>
      <c r="CP80" s="61"/>
      <c r="CQ80" s="77">
        <v>650</v>
      </c>
      <c r="CR80" s="45"/>
      <c r="CS80" s="45"/>
      <c r="CT80" s="44"/>
      <c r="CU80" s="45"/>
      <c r="CV80" s="46"/>
    </row>
    <row r="81" spans="1:100" ht="12.75" customHeight="1" x14ac:dyDescent="0.15">
      <c r="A81" s="324" t="s">
        <v>549</v>
      </c>
      <c r="B81" s="325"/>
      <c r="C81" s="325"/>
      <c r="D81" s="325"/>
      <c r="E81" s="325"/>
      <c r="F81" s="325"/>
      <c r="G81" s="325"/>
      <c r="H81" s="325"/>
      <c r="I81" s="325"/>
      <c r="J81" s="325"/>
      <c r="K81" s="325"/>
      <c r="L81" s="325"/>
      <c r="M81" s="325"/>
      <c r="N81" s="325"/>
      <c r="O81" s="325"/>
      <c r="P81" s="325"/>
      <c r="Q81" s="325"/>
      <c r="R81" s="325"/>
      <c r="S81" s="325"/>
      <c r="T81" s="325"/>
      <c r="U81" s="326"/>
      <c r="V81" s="6"/>
      <c r="W81" s="6"/>
      <c r="AM81" s="6"/>
      <c r="AN81" s="6"/>
      <c r="AO81" s="6"/>
      <c r="AP81" s="68" t="s">
        <v>53</v>
      </c>
      <c r="AQ81" s="69"/>
      <c r="AR81" s="69"/>
      <c r="AS81" s="69"/>
      <c r="AT81" s="69"/>
      <c r="AU81" s="69"/>
      <c r="AV81" s="69"/>
      <c r="AW81" s="70"/>
      <c r="AX81" s="71">
        <f>SUM(O22,O27,O34,O43,O55,AI28,AI34,AI35:AK39,AI51,AI52:AK58)</f>
        <v>28955</v>
      </c>
      <c r="AY81" s="71"/>
      <c r="AZ81" s="71"/>
      <c r="BA81" s="71"/>
      <c r="BB81" s="83" t="s">
        <v>54</v>
      </c>
      <c r="BC81" s="84"/>
      <c r="BD81" s="75" t="s">
        <v>511</v>
      </c>
      <c r="BE81" s="75"/>
      <c r="BF81" s="76"/>
      <c r="BG81" s="6"/>
      <c r="BH81" s="6"/>
      <c r="BI81" s="56">
        <v>452047</v>
      </c>
      <c r="BJ81" s="57"/>
      <c r="BK81" s="58"/>
      <c r="BL81" s="59" t="s">
        <v>487</v>
      </c>
      <c r="BM81" s="60"/>
      <c r="BN81" s="60"/>
      <c r="BO81" s="60"/>
      <c r="BP81" s="60"/>
      <c r="BQ81" s="60"/>
      <c r="BR81" s="60"/>
      <c r="BS81" s="60"/>
      <c r="BT81" s="60"/>
      <c r="BU81" s="60"/>
      <c r="BV81" s="61"/>
      <c r="BW81" s="77">
        <v>360</v>
      </c>
      <c r="BX81" s="45"/>
      <c r="BY81" s="45"/>
      <c r="BZ81" s="44"/>
      <c r="CA81" s="45"/>
      <c r="CB81" s="46"/>
      <c r="CC81" s="56">
        <v>452073</v>
      </c>
      <c r="CD81" s="57"/>
      <c r="CE81" s="58"/>
      <c r="CF81" s="59" t="s">
        <v>214</v>
      </c>
      <c r="CG81" s="60"/>
      <c r="CH81" s="60"/>
      <c r="CI81" s="60"/>
      <c r="CJ81" s="60"/>
      <c r="CK81" s="60"/>
      <c r="CL81" s="60"/>
      <c r="CM81" s="60"/>
      <c r="CN81" s="60"/>
      <c r="CO81" s="60"/>
      <c r="CP81" s="61"/>
      <c r="CQ81" s="77">
        <v>430</v>
      </c>
      <c r="CR81" s="45"/>
      <c r="CS81" s="45"/>
      <c r="CT81" s="44"/>
      <c r="CU81" s="45"/>
      <c r="CV81" s="46"/>
    </row>
    <row r="82" spans="1:100" ht="12.75" customHeight="1" thickBot="1" x14ac:dyDescent="0.2">
      <c r="A82" s="327"/>
      <c r="B82" s="328"/>
      <c r="C82" s="328"/>
      <c r="D82" s="328"/>
      <c r="E82" s="328"/>
      <c r="F82" s="328"/>
      <c r="G82" s="328"/>
      <c r="H82" s="328"/>
      <c r="I82" s="328"/>
      <c r="J82" s="328"/>
      <c r="K82" s="328"/>
      <c r="L82" s="328"/>
      <c r="M82" s="328"/>
      <c r="N82" s="328"/>
      <c r="O82" s="328"/>
      <c r="P82" s="328"/>
      <c r="Q82" s="328"/>
      <c r="R82" s="328"/>
      <c r="S82" s="328"/>
      <c r="T82" s="328"/>
      <c r="U82" s="329"/>
      <c r="V82" s="6"/>
      <c r="W82" s="6"/>
      <c r="AM82" s="6"/>
      <c r="AN82" s="6"/>
      <c r="AO82" s="6"/>
      <c r="AP82" s="47" t="s">
        <v>55</v>
      </c>
      <c r="AQ82" s="48"/>
      <c r="AR82" s="48"/>
      <c r="AS82" s="48"/>
      <c r="AT82" s="48"/>
      <c r="AU82" s="48"/>
      <c r="AV82" s="48"/>
      <c r="AW82" s="49"/>
      <c r="AX82" s="50">
        <f>BC56+BC63+BC21+BC28+BC31+BC38+BC46</f>
        <v>14320</v>
      </c>
      <c r="AY82" s="50"/>
      <c r="AZ82" s="50"/>
      <c r="BA82" s="50"/>
      <c r="BB82" s="72" t="s">
        <v>54</v>
      </c>
      <c r="BC82" s="73"/>
      <c r="BD82" s="178" t="s">
        <v>511</v>
      </c>
      <c r="BE82" s="178"/>
      <c r="BF82" s="179"/>
      <c r="BG82" s="6"/>
      <c r="BH82" s="6"/>
      <c r="BI82" s="56">
        <v>452048</v>
      </c>
      <c r="BJ82" s="57"/>
      <c r="BK82" s="58"/>
      <c r="BL82" s="59" t="s">
        <v>490</v>
      </c>
      <c r="BM82" s="60"/>
      <c r="BN82" s="60"/>
      <c r="BO82" s="60"/>
      <c r="BP82" s="60"/>
      <c r="BQ82" s="60"/>
      <c r="BR82" s="60"/>
      <c r="BS82" s="60"/>
      <c r="BT82" s="60"/>
      <c r="BU82" s="60"/>
      <c r="BV82" s="61"/>
      <c r="BW82" s="77">
        <v>420</v>
      </c>
      <c r="BX82" s="45"/>
      <c r="BY82" s="45"/>
      <c r="BZ82" s="44"/>
      <c r="CA82" s="45"/>
      <c r="CB82" s="46"/>
      <c r="CC82" s="56">
        <v>452074</v>
      </c>
      <c r="CD82" s="57"/>
      <c r="CE82" s="58"/>
      <c r="CF82" s="59" t="s">
        <v>217</v>
      </c>
      <c r="CG82" s="60"/>
      <c r="CH82" s="60"/>
      <c r="CI82" s="60"/>
      <c r="CJ82" s="60"/>
      <c r="CK82" s="60"/>
      <c r="CL82" s="60"/>
      <c r="CM82" s="60"/>
      <c r="CN82" s="60"/>
      <c r="CO82" s="60"/>
      <c r="CP82" s="61"/>
      <c r="CQ82" s="77">
        <v>800</v>
      </c>
      <c r="CR82" s="45"/>
      <c r="CS82" s="45"/>
      <c r="CT82" s="44"/>
      <c r="CU82" s="45"/>
      <c r="CV82" s="46"/>
    </row>
    <row r="83" spans="1:100" ht="12.75" customHeight="1" x14ac:dyDescent="0.15">
      <c r="A83" s="106" t="s">
        <v>44</v>
      </c>
      <c r="B83" s="107"/>
      <c r="C83" s="107"/>
      <c r="D83" s="107"/>
      <c r="E83" s="107"/>
      <c r="F83" s="107"/>
      <c r="G83" s="107"/>
      <c r="H83" s="107"/>
      <c r="I83" s="107"/>
      <c r="J83" s="107"/>
      <c r="K83" s="107"/>
      <c r="L83" s="107"/>
      <c r="M83" s="107"/>
      <c r="N83" s="107"/>
      <c r="O83" s="107"/>
      <c r="P83" s="107"/>
      <c r="Q83" s="107"/>
      <c r="R83" s="107"/>
      <c r="S83" s="107"/>
      <c r="T83" s="107"/>
      <c r="U83" s="108"/>
      <c r="V83" s="6"/>
      <c r="W83" s="6"/>
      <c r="X83" s="65" t="s">
        <v>36</v>
      </c>
      <c r="Y83" s="65"/>
      <c r="Z83" s="65"/>
      <c r="AA83" s="65"/>
      <c r="AB83" s="65"/>
      <c r="AC83" s="65"/>
      <c r="AD83" s="65"/>
      <c r="AE83" s="65"/>
      <c r="AF83" s="65"/>
      <c r="AG83" s="65"/>
      <c r="AH83" s="65"/>
      <c r="AI83" s="65"/>
      <c r="AJ83" s="65"/>
      <c r="AK83" s="65"/>
      <c r="AL83" s="65"/>
      <c r="AM83" s="6"/>
      <c r="AN83" s="6"/>
      <c r="AO83" s="6"/>
      <c r="AP83" s="47" t="s">
        <v>56</v>
      </c>
      <c r="AQ83" s="48"/>
      <c r="AR83" s="48"/>
      <c r="AS83" s="48"/>
      <c r="AT83" s="48"/>
      <c r="AU83" s="48"/>
      <c r="AV83" s="48"/>
      <c r="AW83" s="49"/>
      <c r="AX83" s="50">
        <f>AI40+AI41+AI42+BW25+BW46+BW53+BW57+BW65+BW72+BW89</f>
        <v>35280</v>
      </c>
      <c r="AY83" s="50"/>
      <c r="AZ83" s="50"/>
      <c r="BA83" s="50"/>
      <c r="BB83" s="72" t="s">
        <v>54</v>
      </c>
      <c r="BC83" s="73"/>
      <c r="BD83" s="144" t="s">
        <v>511</v>
      </c>
      <c r="BE83" s="144"/>
      <c r="BF83" s="145"/>
      <c r="BG83" s="6"/>
      <c r="BH83" s="6"/>
      <c r="BI83" s="56">
        <v>452080</v>
      </c>
      <c r="BJ83" s="57"/>
      <c r="BK83" s="58"/>
      <c r="BL83" s="59" t="s">
        <v>491</v>
      </c>
      <c r="BM83" s="60"/>
      <c r="BN83" s="60"/>
      <c r="BO83" s="60"/>
      <c r="BP83" s="60"/>
      <c r="BQ83" s="60"/>
      <c r="BR83" s="60"/>
      <c r="BS83" s="60"/>
      <c r="BT83" s="60"/>
      <c r="BU83" s="60"/>
      <c r="BV83" s="61"/>
      <c r="BW83" s="77">
        <v>500</v>
      </c>
      <c r="BX83" s="45"/>
      <c r="BY83" s="45"/>
      <c r="BZ83" s="44"/>
      <c r="CA83" s="45"/>
      <c r="CB83" s="46"/>
      <c r="CC83" s="56">
        <v>452075</v>
      </c>
      <c r="CD83" s="57"/>
      <c r="CE83" s="58"/>
      <c r="CF83" s="59" t="s">
        <v>221</v>
      </c>
      <c r="CG83" s="60"/>
      <c r="CH83" s="60"/>
      <c r="CI83" s="60"/>
      <c r="CJ83" s="60"/>
      <c r="CK83" s="60"/>
      <c r="CL83" s="60"/>
      <c r="CM83" s="60"/>
      <c r="CN83" s="60"/>
      <c r="CO83" s="60"/>
      <c r="CP83" s="61"/>
      <c r="CQ83" s="162">
        <v>950</v>
      </c>
      <c r="CR83" s="163"/>
      <c r="CS83" s="163"/>
      <c r="CT83" s="44"/>
      <c r="CU83" s="45"/>
      <c r="CV83" s="46"/>
    </row>
    <row r="84" spans="1:100" ht="12.75" customHeight="1" x14ac:dyDescent="0.15">
      <c r="A84" s="109"/>
      <c r="B84" s="110"/>
      <c r="C84" s="110"/>
      <c r="D84" s="110"/>
      <c r="E84" s="110"/>
      <c r="F84" s="110"/>
      <c r="G84" s="110"/>
      <c r="H84" s="110"/>
      <c r="I84" s="110"/>
      <c r="J84" s="110"/>
      <c r="K84" s="110"/>
      <c r="L84" s="110"/>
      <c r="M84" s="110"/>
      <c r="N84" s="110"/>
      <c r="O84" s="110"/>
      <c r="P84" s="110"/>
      <c r="Q84" s="110"/>
      <c r="R84" s="110"/>
      <c r="S84" s="110"/>
      <c r="T84" s="110"/>
      <c r="U84" s="111"/>
      <c r="V84" s="6"/>
      <c r="W84" s="6"/>
      <c r="X84" s="65"/>
      <c r="Y84" s="65"/>
      <c r="Z84" s="65"/>
      <c r="AA84" s="65"/>
      <c r="AB84" s="65"/>
      <c r="AC84" s="65"/>
      <c r="AD84" s="65"/>
      <c r="AE84" s="65"/>
      <c r="AF84" s="65"/>
      <c r="AG84" s="65"/>
      <c r="AH84" s="65"/>
      <c r="AI84" s="65"/>
      <c r="AJ84" s="65"/>
      <c r="AK84" s="65"/>
      <c r="AL84" s="65"/>
      <c r="AM84" s="6"/>
      <c r="AN84" s="6"/>
      <c r="AO84" s="6"/>
      <c r="AP84" s="47" t="s">
        <v>57</v>
      </c>
      <c r="AQ84" s="48"/>
      <c r="AR84" s="48"/>
      <c r="AS84" s="48"/>
      <c r="AT84" s="48"/>
      <c r="AU84" s="48"/>
      <c r="AV84" s="48"/>
      <c r="AW84" s="49"/>
      <c r="AX84" s="50">
        <f>BW74</f>
        <v>450</v>
      </c>
      <c r="AY84" s="50"/>
      <c r="AZ84" s="50"/>
      <c r="BA84" s="50"/>
      <c r="BB84" s="72" t="s">
        <v>54</v>
      </c>
      <c r="BC84" s="73"/>
      <c r="BD84" s="87" t="s">
        <v>511</v>
      </c>
      <c r="BE84" s="87"/>
      <c r="BF84" s="88"/>
      <c r="BG84" s="6"/>
      <c r="BH84" s="6"/>
      <c r="BI84" s="56">
        <v>452113</v>
      </c>
      <c r="BJ84" s="57"/>
      <c r="BK84" s="58"/>
      <c r="BL84" s="59" t="s">
        <v>506</v>
      </c>
      <c r="BM84" s="60"/>
      <c r="BN84" s="60"/>
      <c r="BO84" s="60"/>
      <c r="BP84" s="60"/>
      <c r="BQ84" s="60"/>
      <c r="BR84" s="60"/>
      <c r="BS84" s="60"/>
      <c r="BT84" s="60"/>
      <c r="BU84" s="60"/>
      <c r="BV84" s="61"/>
      <c r="BW84" s="77">
        <v>540</v>
      </c>
      <c r="BX84" s="45"/>
      <c r="BY84" s="45"/>
      <c r="BZ84" s="44"/>
      <c r="CA84" s="45"/>
      <c r="CB84" s="46"/>
      <c r="CC84" s="56">
        <v>452076</v>
      </c>
      <c r="CD84" s="57"/>
      <c r="CE84" s="58"/>
      <c r="CF84" s="59" t="s">
        <v>224</v>
      </c>
      <c r="CG84" s="60"/>
      <c r="CH84" s="60"/>
      <c r="CI84" s="60"/>
      <c r="CJ84" s="60"/>
      <c r="CK84" s="60"/>
      <c r="CL84" s="60"/>
      <c r="CM84" s="60"/>
      <c r="CN84" s="60"/>
      <c r="CO84" s="60"/>
      <c r="CP84" s="61"/>
      <c r="CQ84" s="77">
        <v>180</v>
      </c>
      <c r="CR84" s="45"/>
      <c r="CS84" s="45"/>
      <c r="CT84" s="44"/>
      <c r="CU84" s="45"/>
      <c r="CV84" s="46"/>
    </row>
    <row r="85" spans="1:100" ht="12.75" customHeight="1" x14ac:dyDescent="0.15">
      <c r="A85" s="330" t="s">
        <v>488</v>
      </c>
      <c r="B85" s="331"/>
      <c r="C85" s="331"/>
      <c r="D85" s="331"/>
      <c r="E85" s="331"/>
      <c r="F85" s="331"/>
      <c r="G85" s="331"/>
      <c r="H85" s="331"/>
      <c r="I85" s="331"/>
      <c r="J85" s="331"/>
      <c r="K85" s="331"/>
      <c r="L85" s="331"/>
      <c r="M85" s="331"/>
      <c r="N85" s="331"/>
      <c r="O85" s="331"/>
      <c r="P85" s="331"/>
      <c r="Q85" s="331"/>
      <c r="R85" s="331"/>
      <c r="S85" s="331"/>
      <c r="T85" s="331"/>
      <c r="U85" s="332"/>
      <c r="V85" s="6"/>
      <c r="W85" s="6"/>
      <c r="X85" s="62" t="s">
        <v>489</v>
      </c>
      <c r="Y85" s="63"/>
      <c r="Z85" s="63"/>
      <c r="AA85" s="63"/>
      <c r="AB85" s="63"/>
      <c r="AC85" s="63"/>
      <c r="AD85" s="63"/>
      <c r="AE85" s="63"/>
      <c r="AF85" s="63"/>
      <c r="AG85" s="63"/>
      <c r="AH85" s="63"/>
      <c r="AI85" s="63"/>
      <c r="AJ85" s="63"/>
      <c r="AK85" s="63"/>
      <c r="AL85" s="64"/>
      <c r="AM85" s="6"/>
      <c r="AN85" s="6"/>
      <c r="AO85" s="6"/>
      <c r="AP85" s="47" t="s">
        <v>58</v>
      </c>
      <c r="AQ85" s="48"/>
      <c r="AR85" s="48"/>
      <c r="AS85" s="48"/>
      <c r="AT85" s="48"/>
      <c r="AU85" s="48"/>
      <c r="AV85" s="48"/>
      <c r="AW85" s="49"/>
      <c r="AX85" s="50">
        <f>CQ29+CQ67+CQ34+CQ41+CQ50+CQ58+CQ63+O60+O65+AI20</f>
        <v>26571</v>
      </c>
      <c r="AY85" s="50"/>
      <c r="AZ85" s="50"/>
      <c r="BA85" s="50"/>
      <c r="BB85" s="72" t="s">
        <v>29</v>
      </c>
      <c r="BC85" s="73"/>
      <c r="BD85" s="85" t="s">
        <v>511</v>
      </c>
      <c r="BE85" s="85"/>
      <c r="BF85" s="86"/>
      <c r="BG85" s="6"/>
      <c r="BH85" s="6"/>
      <c r="BI85" s="56">
        <v>452124</v>
      </c>
      <c r="BJ85" s="57"/>
      <c r="BK85" s="58"/>
      <c r="BL85" s="59" t="s">
        <v>569</v>
      </c>
      <c r="BM85" s="60"/>
      <c r="BN85" s="60"/>
      <c r="BO85" s="60"/>
      <c r="BP85" s="60"/>
      <c r="BQ85" s="60"/>
      <c r="BR85" s="60"/>
      <c r="BS85" s="60"/>
      <c r="BT85" s="60"/>
      <c r="BU85" s="60"/>
      <c r="BV85" s="61"/>
      <c r="BW85" s="77">
        <v>400</v>
      </c>
      <c r="BX85" s="45"/>
      <c r="BY85" s="45"/>
      <c r="BZ85" s="44"/>
      <c r="CA85" s="45"/>
      <c r="CB85" s="46"/>
      <c r="CC85" s="56">
        <v>452077</v>
      </c>
      <c r="CD85" s="57"/>
      <c r="CE85" s="58"/>
      <c r="CF85" s="59" t="s">
        <v>499</v>
      </c>
      <c r="CG85" s="60"/>
      <c r="CH85" s="60"/>
      <c r="CI85" s="60"/>
      <c r="CJ85" s="60"/>
      <c r="CK85" s="60"/>
      <c r="CL85" s="60"/>
      <c r="CM85" s="60"/>
      <c r="CN85" s="60"/>
      <c r="CO85" s="60"/>
      <c r="CP85" s="61"/>
      <c r="CQ85" s="77">
        <v>150</v>
      </c>
      <c r="CR85" s="45"/>
      <c r="CS85" s="45"/>
      <c r="CT85" s="44"/>
      <c r="CU85" s="45"/>
      <c r="CV85" s="46"/>
    </row>
    <row r="86" spans="1:100" ht="12.75" customHeight="1" x14ac:dyDescent="0.15">
      <c r="A86" s="330"/>
      <c r="B86" s="331"/>
      <c r="C86" s="331"/>
      <c r="D86" s="331"/>
      <c r="E86" s="331"/>
      <c r="F86" s="331"/>
      <c r="G86" s="331"/>
      <c r="H86" s="331"/>
      <c r="I86" s="331"/>
      <c r="J86" s="331"/>
      <c r="K86" s="331"/>
      <c r="L86" s="331"/>
      <c r="M86" s="331"/>
      <c r="N86" s="331"/>
      <c r="O86" s="331"/>
      <c r="P86" s="331"/>
      <c r="Q86" s="331"/>
      <c r="R86" s="331"/>
      <c r="S86" s="331"/>
      <c r="T86" s="331"/>
      <c r="U86" s="332"/>
      <c r="V86" s="6"/>
      <c r="W86" s="6"/>
      <c r="X86" s="78" t="s">
        <v>45</v>
      </c>
      <c r="Y86" s="79"/>
      <c r="Z86" s="79"/>
      <c r="AA86" s="79"/>
      <c r="AB86" s="79"/>
      <c r="AC86" s="79"/>
      <c r="AD86" s="79"/>
      <c r="AE86" s="79"/>
      <c r="AF86" s="79"/>
      <c r="AG86" s="79"/>
      <c r="AH86" s="79"/>
      <c r="AI86" s="79"/>
      <c r="AJ86" s="79"/>
      <c r="AK86" s="79"/>
      <c r="AL86" s="80"/>
      <c r="AM86" s="6"/>
      <c r="AN86" s="6"/>
      <c r="AO86" s="6"/>
      <c r="AP86" s="47" t="s">
        <v>72</v>
      </c>
      <c r="AQ86" s="48"/>
      <c r="AR86" s="48"/>
      <c r="AS86" s="48"/>
      <c r="AT86" s="48"/>
      <c r="AU86" s="48"/>
      <c r="AV86" s="48"/>
      <c r="AW86" s="49"/>
      <c r="AX86" s="50">
        <f>AI59+AI60</f>
        <v>1055</v>
      </c>
      <c r="AY86" s="50"/>
      <c r="AZ86" s="50"/>
      <c r="BA86" s="50"/>
      <c r="BB86" s="72" t="s">
        <v>29</v>
      </c>
      <c r="BC86" s="73"/>
      <c r="BD86" s="150" t="s">
        <v>511</v>
      </c>
      <c r="BE86" s="151"/>
      <c r="BF86" s="152"/>
      <c r="BG86" s="6"/>
      <c r="BH86" s="6"/>
      <c r="BI86" s="56">
        <v>452126</v>
      </c>
      <c r="BJ86" s="57"/>
      <c r="BK86" s="58"/>
      <c r="BL86" s="59" t="s">
        <v>618</v>
      </c>
      <c r="BM86" s="60"/>
      <c r="BN86" s="60"/>
      <c r="BO86" s="60"/>
      <c r="BP86" s="60"/>
      <c r="BQ86" s="60"/>
      <c r="BR86" s="60"/>
      <c r="BS86" s="60"/>
      <c r="BT86" s="60"/>
      <c r="BU86" s="60"/>
      <c r="BV86" s="61"/>
      <c r="BW86" s="77">
        <v>470</v>
      </c>
      <c r="BX86" s="45"/>
      <c r="BY86" s="45"/>
      <c r="BZ86" s="44"/>
      <c r="CA86" s="45"/>
      <c r="CB86" s="46"/>
      <c r="CC86" s="56">
        <v>452085</v>
      </c>
      <c r="CD86" s="57"/>
      <c r="CE86" s="58"/>
      <c r="CF86" s="59" t="s">
        <v>389</v>
      </c>
      <c r="CG86" s="60"/>
      <c r="CH86" s="60"/>
      <c r="CI86" s="60"/>
      <c r="CJ86" s="60"/>
      <c r="CK86" s="60"/>
      <c r="CL86" s="60"/>
      <c r="CM86" s="60"/>
      <c r="CN86" s="60"/>
      <c r="CO86" s="60"/>
      <c r="CP86" s="61"/>
      <c r="CQ86" s="77">
        <v>550</v>
      </c>
      <c r="CR86" s="45"/>
      <c r="CS86" s="45"/>
      <c r="CT86" s="44"/>
      <c r="CU86" s="45"/>
      <c r="CV86" s="46"/>
    </row>
    <row r="87" spans="1:100" ht="12.75" customHeight="1" thickBot="1" x14ac:dyDescent="0.2">
      <c r="A87" s="81" t="s">
        <v>492</v>
      </c>
      <c r="B87" s="82"/>
      <c r="C87" s="82"/>
      <c r="D87" s="82"/>
      <c r="E87" s="82"/>
      <c r="F87" s="333" t="s">
        <v>493</v>
      </c>
      <c r="G87" s="333"/>
      <c r="H87" s="333"/>
      <c r="I87" s="333"/>
      <c r="J87" s="333"/>
      <c r="K87" s="333"/>
      <c r="L87" s="333"/>
      <c r="M87" s="333"/>
      <c r="N87" s="333"/>
      <c r="O87" s="333"/>
      <c r="P87" s="333"/>
      <c r="Q87" s="333"/>
      <c r="R87" s="333"/>
      <c r="S87" s="333"/>
      <c r="T87" s="333"/>
      <c r="U87" s="334"/>
      <c r="V87" s="6"/>
      <c r="W87" s="6"/>
      <c r="X87" s="78"/>
      <c r="Y87" s="79"/>
      <c r="Z87" s="79"/>
      <c r="AA87" s="79"/>
      <c r="AB87" s="79"/>
      <c r="AC87" s="79"/>
      <c r="AD87" s="79"/>
      <c r="AE87" s="79"/>
      <c r="AF87" s="79"/>
      <c r="AG87" s="79"/>
      <c r="AH87" s="79"/>
      <c r="AI87" s="79"/>
      <c r="AJ87" s="79"/>
      <c r="AK87" s="79"/>
      <c r="AL87" s="80"/>
      <c r="AM87" s="6"/>
      <c r="AN87" s="6"/>
      <c r="AO87" s="6"/>
      <c r="AP87" s="164" t="s">
        <v>59</v>
      </c>
      <c r="AQ87" s="165"/>
      <c r="AR87" s="165"/>
      <c r="AS87" s="165"/>
      <c r="AT87" s="165"/>
      <c r="AU87" s="165"/>
      <c r="AV87" s="165"/>
      <c r="AW87" s="166"/>
      <c r="AX87" s="167">
        <f>CQ75+CQ79+CQ88</f>
        <v>9090</v>
      </c>
      <c r="AY87" s="167"/>
      <c r="AZ87" s="167"/>
      <c r="BA87" s="167"/>
      <c r="BB87" s="168" t="s">
        <v>54</v>
      </c>
      <c r="BC87" s="169"/>
      <c r="BD87" s="170" t="s">
        <v>511</v>
      </c>
      <c r="BE87" s="171"/>
      <c r="BF87" s="172"/>
      <c r="BG87" s="6"/>
      <c r="BH87" s="6"/>
      <c r="BI87" s="56">
        <v>452132</v>
      </c>
      <c r="BJ87" s="57"/>
      <c r="BK87" s="58"/>
      <c r="BL87" s="59" t="s">
        <v>593</v>
      </c>
      <c r="BM87" s="60"/>
      <c r="BN87" s="60"/>
      <c r="BO87" s="60"/>
      <c r="BP87" s="60"/>
      <c r="BQ87" s="60"/>
      <c r="BR87" s="60"/>
      <c r="BS87" s="60"/>
      <c r="BT87" s="60"/>
      <c r="BU87" s="60"/>
      <c r="BV87" s="61"/>
      <c r="BW87" s="77">
        <v>200</v>
      </c>
      <c r="BX87" s="45"/>
      <c r="BY87" s="45"/>
      <c r="BZ87" s="44"/>
      <c r="CA87" s="45"/>
      <c r="CB87" s="46"/>
      <c r="CC87" s="56">
        <v>452078</v>
      </c>
      <c r="CD87" s="57"/>
      <c r="CE87" s="58"/>
      <c r="CF87" s="59" t="s">
        <v>228</v>
      </c>
      <c r="CG87" s="60"/>
      <c r="CH87" s="60"/>
      <c r="CI87" s="60"/>
      <c r="CJ87" s="60"/>
      <c r="CK87" s="60"/>
      <c r="CL87" s="60"/>
      <c r="CM87" s="60"/>
      <c r="CN87" s="60"/>
      <c r="CO87" s="60"/>
      <c r="CP87" s="61"/>
      <c r="CQ87" s="77">
        <v>1600</v>
      </c>
      <c r="CR87" s="45"/>
      <c r="CS87" s="45"/>
      <c r="CT87" s="44"/>
      <c r="CU87" s="45"/>
      <c r="CV87" s="46"/>
    </row>
    <row r="88" spans="1:100" ht="12.75" customHeight="1" thickBot="1" x14ac:dyDescent="0.2">
      <c r="A88" s="81"/>
      <c r="B88" s="82"/>
      <c r="C88" s="82"/>
      <c r="D88" s="82"/>
      <c r="E88" s="82"/>
      <c r="F88" s="333"/>
      <c r="G88" s="333"/>
      <c r="H88" s="333"/>
      <c r="I88" s="333"/>
      <c r="J88" s="333"/>
      <c r="K88" s="333"/>
      <c r="L88" s="333"/>
      <c r="M88" s="333"/>
      <c r="N88" s="333"/>
      <c r="O88" s="333"/>
      <c r="P88" s="333"/>
      <c r="Q88" s="333"/>
      <c r="R88" s="333"/>
      <c r="S88" s="333"/>
      <c r="T88" s="333"/>
      <c r="U88" s="334"/>
      <c r="V88" s="6"/>
      <c r="W88" s="6"/>
      <c r="X88" s="78"/>
      <c r="Y88" s="79"/>
      <c r="Z88" s="79"/>
      <c r="AA88" s="79"/>
      <c r="AB88" s="79"/>
      <c r="AC88" s="79"/>
      <c r="AD88" s="79"/>
      <c r="AE88" s="79"/>
      <c r="AF88" s="79"/>
      <c r="AG88" s="79"/>
      <c r="AH88" s="79"/>
      <c r="AI88" s="79"/>
      <c r="AJ88" s="79"/>
      <c r="AK88" s="79"/>
      <c r="AL88" s="80"/>
      <c r="AM88" s="6"/>
      <c r="AN88" s="6"/>
      <c r="AO88" s="6"/>
      <c r="AP88" s="51" t="s">
        <v>496</v>
      </c>
      <c r="AQ88" s="52"/>
      <c r="AR88" s="52"/>
      <c r="AS88" s="52"/>
      <c r="AT88" s="52"/>
      <c r="AU88" s="52"/>
      <c r="AV88" s="52"/>
      <c r="AW88" s="53"/>
      <c r="AX88" s="174">
        <f>SUM(AX81:BA87)</f>
        <v>115721</v>
      </c>
      <c r="AY88" s="174"/>
      <c r="AZ88" s="174"/>
      <c r="BA88" s="174"/>
      <c r="BB88" s="54" t="s">
        <v>54</v>
      </c>
      <c r="BC88" s="54"/>
      <c r="BD88" s="54"/>
      <c r="BE88" s="54"/>
      <c r="BF88" s="55"/>
      <c r="BG88" s="6"/>
      <c r="BH88" s="6"/>
      <c r="BI88" s="56">
        <v>452134</v>
      </c>
      <c r="BJ88" s="57"/>
      <c r="BK88" s="58"/>
      <c r="BL88" s="59" t="s">
        <v>596</v>
      </c>
      <c r="BM88" s="60"/>
      <c r="BN88" s="60"/>
      <c r="BO88" s="60"/>
      <c r="BP88" s="60"/>
      <c r="BQ88" s="60"/>
      <c r="BR88" s="60"/>
      <c r="BS88" s="60"/>
      <c r="BT88" s="60"/>
      <c r="BU88" s="60"/>
      <c r="BV88" s="61"/>
      <c r="BW88" s="77">
        <v>560</v>
      </c>
      <c r="BX88" s="45"/>
      <c r="BY88" s="45"/>
      <c r="BZ88" s="44"/>
      <c r="CA88" s="45"/>
      <c r="CB88" s="46"/>
      <c r="CC88" s="175" t="s">
        <v>501</v>
      </c>
      <c r="CD88" s="176"/>
      <c r="CE88" s="176"/>
      <c r="CF88" s="176"/>
      <c r="CG88" s="176"/>
      <c r="CH88" s="176"/>
      <c r="CI88" s="176"/>
      <c r="CJ88" s="176"/>
      <c r="CK88" s="176"/>
      <c r="CL88" s="176"/>
      <c r="CM88" s="176"/>
      <c r="CN88" s="176"/>
      <c r="CO88" s="176"/>
      <c r="CP88" s="177"/>
      <c r="CQ88" s="141">
        <f>SUM(CQ80:CQ87)</f>
        <v>5310</v>
      </c>
      <c r="CR88" s="142"/>
      <c r="CS88" s="143"/>
      <c r="CT88" s="146" t="str">
        <f>IF(COUNTA(CT80:CT87)=0,"",SUMIF(CT80:CT87,"●",CQ80:CQ87)+SUM(CT80:CT87))</f>
        <v/>
      </c>
      <c r="CU88" s="142"/>
      <c r="CV88" s="143"/>
    </row>
    <row r="89" spans="1:100" ht="12.75" customHeight="1" thickBot="1" x14ac:dyDescent="0.2">
      <c r="A89" s="27"/>
      <c r="B89" s="28"/>
      <c r="C89" s="28"/>
      <c r="D89" s="28"/>
      <c r="E89" s="28"/>
      <c r="F89" s="335"/>
      <c r="G89" s="335"/>
      <c r="H89" s="335"/>
      <c r="I89" s="335"/>
      <c r="J89" s="335"/>
      <c r="K89" s="335"/>
      <c r="L89" s="335"/>
      <c r="M89" s="335"/>
      <c r="N89" s="335"/>
      <c r="O89" s="335"/>
      <c r="P89" s="335"/>
      <c r="Q89" s="335"/>
      <c r="R89" s="335"/>
      <c r="S89" s="335"/>
      <c r="T89" s="335"/>
      <c r="U89" s="336"/>
      <c r="V89" s="6"/>
      <c r="W89" s="6"/>
      <c r="X89" s="153" t="s">
        <v>494</v>
      </c>
      <c r="Y89" s="154"/>
      <c r="Z89" s="154"/>
      <c r="AA89" s="154"/>
      <c r="AB89" s="154"/>
      <c r="AC89" s="154"/>
      <c r="AD89" s="154"/>
      <c r="AE89" s="154"/>
      <c r="AF89" s="154"/>
      <c r="AG89" s="154"/>
      <c r="AH89" s="154"/>
      <c r="AI89" s="154"/>
      <c r="AJ89" s="154"/>
      <c r="AK89" s="154"/>
      <c r="AL89" s="155"/>
      <c r="AM89" s="6"/>
      <c r="AN89" s="6"/>
      <c r="AO89" s="30"/>
      <c r="BG89" s="30"/>
      <c r="BH89" s="30"/>
      <c r="BI89" s="100" t="s">
        <v>105</v>
      </c>
      <c r="BJ89" s="101"/>
      <c r="BK89" s="101"/>
      <c r="BL89" s="101"/>
      <c r="BM89" s="101"/>
      <c r="BN89" s="101"/>
      <c r="BO89" s="101"/>
      <c r="BP89" s="101"/>
      <c r="BQ89" s="101"/>
      <c r="BR89" s="101"/>
      <c r="BS89" s="101"/>
      <c r="BT89" s="101"/>
      <c r="BU89" s="101"/>
      <c r="BV89" s="102"/>
      <c r="BW89" s="103">
        <f>SUM(BW75:BW88)</f>
        <v>6182</v>
      </c>
      <c r="BX89" s="104"/>
      <c r="BY89" s="105"/>
      <c r="BZ89" s="96" t="str">
        <f>IF(COUNTA(BZ75:BZ88)=0,"",SUMIF(BZ75:BZ88,"●",BW75:BW88)+SUM(BZ75:BZ88))</f>
        <v/>
      </c>
      <c r="CA89" s="97"/>
      <c r="CB89" s="98"/>
      <c r="CC89" s="156" t="s">
        <v>219</v>
      </c>
      <c r="CD89" s="157"/>
      <c r="CE89" s="157"/>
      <c r="CF89" s="157"/>
      <c r="CG89" s="157"/>
      <c r="CH89" s="157"/>
      <c r="CI89" s="157"/>
      <c r="CJ89" s="132">
        <f>BW25+BW46+BW53+BW57+BW65+BW72+BW74+BW89+CQ29+CQ67+CQ75+CQ79+CQ88+CQ34+CQ41+CQ50+CQ58+CQ63</f>
        <v>64911</v>
      </c>
      <c r="CK89" s="133"/>
      <c r="CL89" s="133"/>
      <c r="CM89" s="133"/>
      <c r="CN89" s="133"/>
      <c r="CO89" s="133"/>
      <c r="CP89" s="134"/>
      <c r="CQ89" s="147"/>
      <c r="CR89" s="148"/>
      <c r="CS89" s="148"/>
      <c r="CT89" s="148"/>
      <c r="CU89" s="148"/>
      <c r="CV89" s="149"/>
    </row>
    <row r="90" spans="1:100" ht="12.75" customHeight="1" x14ac:dyDescent="0.15">
      <c r="A90" s="337" t="s">
        <v>551</v>
      </c>
      <c r="B90" s="337"/>
      <c r="C90" s="337"/>
      <c r="D90" s="337"/>
      <c r="E90" s="337"/>
      <c r="F90" s="337"/>
      <c r="G90" s="337"/>
      <c r="H90" s="337"/>
      <c r="I90" s="337"/>
      <c r="J90" s="337"/>
      <c r="K90" s="337"/>
      <c r="L90" s="337"/>
      <c r="M90" s="337"/>
      <c r="N90" s="337"/>
      <c r="O90" s="337"/>
      <c r="P90" s="337"/>
      <c r="Q90" s="337"/>
      <c r="R90" s="337"/>
      <c r="S90" s="337"/>
      <c r="T90" s="337"/>
      <c r="U90" s="337"/>
      <c r="V90" s="337"/>
      <c r="W90" s="337"/>
      <c r="X90" s="43"/>
      <c r="Y90" s="43"/>
      <c r="Z90" s="43"/>
      <c r="AA90" s="43"/>
      <c r="AB90" s="43"/>
      <c r="AC90" s="43"/>
      <c r="AD90" s="43"/>
      <c r="AE90" s="43"/>
      <c r="AF90" s="43"/>
      <c r="AG90" s="43"/>
      <c r="AH90" s="43"/>
      <c r="AI90" s="43"/>
      <c r="AJ90" s="43"/>
      <c r="AK90" s="43"/>
      <c r="AL90" s="43"/>
      <c r="AM90" s="6"/>
      <c r="AN90" s="6"/>
      <c r="AO90" s="1"/>
      <c r="BG90" s="1"/>
      <c r="BH90" s="1"/>
      <c r="CC90" s="158"/>
      <c r="CD90" s="159"/>
      <c r="CE90" s="159"/>
      <c r="CF90" s="159"/>
      <c r="CG90" s="159"/>
      <c r="CH90" s="159"/>
      <c r="CI90" s="159"/>
      <c r="CJ90" s="135"/>
      <c r="CK90" s="136"/>
      <c r="CL90" s="136"/>
      <c r="CM90" s="136"/>
      <c r="CN90" s="136"/>
      <c r="CO90" s="136"/>
      <c r="CP90" s="137"/>
      <c r="CQ90" s="114"/>
      <c r="CR90" s="115"/>
      <c r="CS90" s="115"/>
      <c r="CT90" s="115"/>
      <c r="CU90" s="115"/>
      <c r="CV90" s="116"/>
    </row>
    <row r="91" spans="1:100" ht="12.75" customHeight="1" thickBot="1" x14ac:dyDescent="0.2">
      <c r="A91" s="337"/>
      <c r="B91" s="337"/>
      <c r="C91" s="337"/>
      <c r="D91" s="337"/>
      <c r="E91" s="337"/>
      <c r="F91" s="337"/>
      <c r="G91" s="337"/>
      <c r="H91" s="337"/>
      <c r="I91" s="337"/>
      <c r="J91" s="337"/>
      <c r="K91" s="337"/>
      <c r="L91" s="337"/>
      <c r="M91" s="337"/>
      <c r="N91" s="337"/>
      <c r="O91" s="337"/>
      <c r="P91" s="337"/>
      <c r="Q91" s="337"/>
      <c r="R91" s="337"/>
      <c r="S91" s="337"/>
      <c r="T91" s="337"/>
      <c r="U91" s="337"/>
      <c r="V91" s="337"/>
      <c r="W91" s="337"/>
      <c r="AM91" s="6"/>
      <c r="AN91" s="6"/>
      <c r="CC91" s="160"/>
      <c r="CD91" s="161"/>
      <c r="CE91" s="161"/>
      <c r="CF91" s="161"/>
      <c r="CG91" s="161"/>
      <c r="CH91" s="161"/>
      <c r="CI91" s="161"/>
      <c r="CJ91" s="138"/>
      <c r="CK91" s="139"/>
      <c r="CL91" s="139"/>
      <c r="CM91" s="139"/>
      <c r="CN91" s="139"/>
      <c r="CO91" s="139"/>
      <c r="CP91" s="140"/>
      <c r="CQ91" s="117"/>
      <c r="CR91" s="118"/>
      <c r="CS91" s="118"/>
      <c r="CT91" s="118"/>
      <c r="CU91" s="118"/>
      <c r="CV91" s="119"/>
    </row>
    <row r="92" spans="1:100" ht="12.75" customHeight="1" x14ac:dyDescent="0.15">
      <c r="AP92" s="1"/>
      <c r="AQ92" s="1"/>
      <c r="AR92" s="1"/>
      <c r="AS92" s="1"/>
      <c r="AT92" s="1"/>
      <c r="AU92" s="1"/>
      <c r="AV92" s="1"/>
      <c r="AW92" s="1"/>
      <c r="AX92" s="1"/>
      <c r="AY92" s="1"/>
      <c r="AZ92" s="1"/>
      <c r="BA92" s="1"/>
      <c r="BB92" s="1"/>
      <c r="BC92" s="1"/>
      <c r="BD92" s="1"/>
      <c r="BE92" s="1"/>
      <c r="BF92" s="1"/>
    </row>
    <row r="93" spans="1:100" x14ac:dyDescent="0.15">
      <c r="AL93" s="1"/>
      <c r="AM93" s="1"/>
      <c r="AN93" s="1"/>
      <c r="BI93" s="6"/>
      <c r="BJ93" s="6"/>
      <c r="BK93" s="6"/>
      <c r="BL93" s="6"/>
      <c r="BM93" s="6"/>
      <c r="BN93" s="6"/>
      <c r="BO93" s="6"/>
      <c r="BP93" s="6"/>
      <c r="BQ93" s="6"/>
      <c r="BR93" s="6"/>
      <c r="BS93" s="6"/>
      <c r="BT93" s="6"/>
      <c r="BU93" s="6"/>
      <c r="BV93" s="6"/>
      <c r="BW93" s="6"/>
      <c r="BX93" s="6"/>
      <c r="BY93" s="6"/>
      <c r="BZ93" s="6"/>
      <c r="CA93" s="6"/>
      <c r="CB93" s="6"/>
    </row>
    <row r="94" spans="1:100" x14ac:dyDescent="0.15">
      <c r="AM94" s="1"/>
      <c r="AN94" s="1"/>
      <c r="BI94" s="6"/>
      <c r="BJ94" s="6"/>
      <c r="BK94" s="6"/>
      <c r="BL94" s="6"/>
      <c r="BM94" s="6"/>
      <c r="BN94" s="6"/>
      <c r="BO94" s="6"/>
      <c r="BP94" s="6"/>
      <c r="BQ94" s="6"/>
      <c r="BR94" s="6"/>
      <c r="BS94" s="6"/>
      <c r="BT94" s="6"/>
      <c r="BU94" s="6"/>
      <c r="BV94" s="6"/>
      <c r="BW94" s="6"/>
      <c r="BX94" s="6"/>
      <c r="BY94" s="6"/>
      <c r="BZ94" s="6"/>
      <c r="CA94" s="6"/>
      <c r="CB94" s="6"/>
    </row>
    <row r="95" spans="1:100" x14ac:dyDescent="0.15">
      <c r="BI95" s="6"/>
      <c r="BJ95" s="6"/>
      <c r="BK95" s="6"/>
      <c r="BL95" s="6"/>
      <c r="BM95" s="6"/>
      <c r="BN95" s="6"/>
      <c r="BO95" s="6"/>
      <c r="BP95" s="6"/>
      <c r="BQ95" s="6"/>
      <c r="BR95" s="6"/>
      <c r="BS95" s="6"/>
      <c r="BT95" s="6"/>
      <c r="BU95" s="6"/>
      <c r="BV95" s="6"/>
      <c r="BW95" s="6"/>
      <c r="BX95" s="6"/>
      <c r="BY95" s="6"/>
      <c r="BZ95" s="6"/>
      <c r="CA95" s="6"/>
      <c r="CB95" s="6"/>
    </row>
    <row r="96" spans="1:100" x14ac:dyDescent="0.15">
      <c r="BI96" s="6"/>
      <c r="BJ96" s="6"/>
      <c r="BK96" s="6"/>
      <c r="BL96" s="6"/>
      <c r="BM96" s="6"/>
      <c r="BN96" s="6"/>
      <c r="BO96" s="6"/>
      <c r="BP96" s="6"/>
      <c r="BQ96" s="6"/>
      <c r="BR96" s="6"/>
      <c r="BS96" s="6"/>
      <c r="BT96" s="6"/>
      <c r="BU96" s="6"/>
      <c r="BV96" s="6"/>
      <c r="BW96" s="6"/>
      <c r="BX96" s="6"/>
      <c r="BY96" s="6"/>
      <c r="BZ96" s="6"/>
      <c r="CA96" s="6"/>
      <c r="CB96" s="6"/>
    </row>
    <row r="97" spans="61:80" x14ac:dyDescent="0.15">
      <c r="BI97" s="6"/>
      <c r="BJ97" s="6"/>
      <c r="BK97" s="6"/>
      <c r="BL97" s="6"/>
      <c r="BM97" s="6"/>
      <c r="BN97" s="6"/>
      <c r="BO97" s="6"/>
      <c r="BP97" s="6"/>
      <c r="BQ97" s="6"/>
      <c r="BR97" s="6"/>
      <c r="BS97" s="6"/>
      <c r="BT97" s="6"/>
      <c r="BU97" s="6"/>
      <c r="BV97" s="6"/>
      <c r="BW97" s="6"/>
      <c r="BX97" s="6"/>
      <c r="BY97" s="6"/>
      <c r="BZ97" s="6"/>
      <c r="CA97" s="6"/>
      <c r="CB97" s="6"/>
    </row>
    <row r="101" spans="61:80" x14ac:dyDescent="0.15">
      <c r="BI101" s="1"/>
    </row>
    <row r="102" spans="61:80" x14ac:dyDescent="0.15">
      <c r="BI102" s="1"/>
    </row>
  </sheetData>
  <sheetProtection password="CC27" sheet="1" formatCells="0"/>
  <mergeCells count="1309">
    <mergeCell ref="A85:U86"/>
    <mergeCell ref="F87:U89"/>
    <mergeCell ref="A90:W91"/>
    <mergeCell ref="D53:N53"/>
    <mergeCell ref="O53:Q53"/>
    <mergeCell ref="AL33:AN33"/>
    <mergeCell ref="D44:N44"/>
    <mergeCell ref="D47:N47"/>
    <mergeCell ref="O42:Q42"/>
    <mergeCell ref="R34:T34"/>
    <mergeCell ref="AI33:AK33"/>
    <mergeCell ref="R48:T48"/>
    <mergeCell ref="AI53:AK53"/>
    <mergeCell ref="A39:C39"/>
    <mergeCell ref="D51:N51"/>
    <mergeCell ref="R41:T41"/>
    <mergeCell ref="A46:C46"/>
    <mergeCell ref="U45:W45"/>
    <mergeCell ref="A50:C50"/>
    <mergeCell ref="O48:Q48"/>
    <mergeCell ref="AI44:AK44"/>
    <mergeCell ref="A44:C44"/>
    <mergeCell ref="A34:N34"/>
    <mergeCell ref="O34:Q34"/>
    <mergeCell ref="O37:Q37"/>
    <mergeCell ref="R37:T37"/>
    <mergeCell ref="A35:C35"/>
    <mergeCell ref="D35:N35"/>
    <mergeCell ref="O35:Q35"/>
    <mergeCell ref="R35:T35"/>
    <mergeCell ref="U35:W35"/>
    <mergeCell ref="D39:N39"/>
    <mergeCell ref="A81:U82"/>
    <mergeCell ref="R46:T46"/>
    <mergeCell ref="O47:Q47"/>
    <mergeCell ref="BC49:BE49"/>
    <mergeCell ref="BF49:BH49"/>
    <mergeCell ref="O51:Q51"/>
    <mergeCell ref="A52:C52"/>
    <mergeCell ref="D52:N52"/>
    <mergeCell ref="AI51:AK51"/>
    <mergeCell ref="U49:W49"/>
    <mergeCell ref="A53:C53"/>
    <mergeCell ref="AI60:AK60"/>
    <mergeCell ref="R60:T60"/>
    <mergeCell ref="A61:C61"/>
    <mergeCell ref="R61:T61"/>
    <mergeCell ref="R62:T62"/>
    <mergeCell ref="O46:Q46"/>
    <mergeCell ref="A49:C49"/>
    <mergeCell ref="D49:N49"/>
    <mergeCell ref="AL49:AN49"/>
    <mergeCell ref="O50:Q50"/>
    <mergeCell ref="A51:C51"/>
    <mergeCell ref="AL50:AN50"/>
    <mergeCell ref="A58:C58"/>
    <mergeCell ref="R53:T53"/>
    <mergeCell ref="A47:C47"/>
    <mergeCell ref="AO49:AQ49"/>
    <mergeCell ref="AR49:BB49"/>
    <mergeCell ref="X47:AH47"/>
    <mergeCell ref="D50:N50"/>
    <mergeCell ref="AO59:AQ59"/>
    <mergeCell ref="AO60:AQ60"/>
    <mergeCell ref="O39:Q39"/>
    <mergeCell ref="AR60:BB60"/>
    <mergeCell ref="U24:W24"/>
    <mergeCell ref="A29:C29"/>
    <mergeCell ref="A33:C33"/>
    <mergeCell ref="A31:C31"/>
    <mergeCell ref="A30:C30"/>
    <mergeCell ref="D30:N30"/>
    <mergeCell ref="A32:C32"/>
    <mergeCell ref="D32:N32"/>
    <mergeCell ref="O32:Q32"/>
    <mergeCell ref="A21:C21"/>
    <mergeCell ref="D33:N33"/>
    <mergeCell ref="O31:Q31"/>
    <mergeCell ref="O33:Q33"/>
    <mergeCell ref="O30:Q30"/>
    <mergeCell ref="D29:N29"/>
    <mergeCell ref="D40:N40"/>
    <mergeCell ref="A23:C23"/>
    <mergeCell ref="D21:N21"/>
    <mergeCell ref="O21:Q21"/>
    <mergeCell ref="R21:T21"/>
    <mergeCell ref="U21:W21"/>
    <mergeCell ref="X22:AH22"/>
    <mergeCell ref="D23:N23"/>
    <mergeCell ref="AL22:AN22"/>
    <mergeCell ref="AI22:AK22"/>
    <mergeCell ref="AL23:AN23"/>
    <mergeCell ref="R33:T33"/>
    <mergeCell ref="R31:T31"/>
    <mergeCell ref="R30:T30"/>
    <mergeCell ref="O29:Q29"/>
    <mergeCell ref="U33:W33"/>
    <mergeCell ref="X33:AH33"/>
    <mergeCell ref="AL38:AN38"/>
    <mergeCell ref="AI25:AK25"/>
    <mergeCell ref="U26:W26"/>
    <mergeCell ref="A20:C20"/>
    <mergeCell ref="A25:C25"/>
    <mergeCell ref="D25:N25"/>
    <mergeCell ref="O25:Q25"/>
    <mergeCell ref="A22:N22"/>
    <mergeCell ref="O22:Q22"/>
    <mergeCell ref="R22:T22"/>
    <mergeCell ref="AI24:AK24"/>
    <mergeCell ref="AR30:BB30"/>
    <mergeCell ref="A27:N27"/>
    <mergeCell ref="AL25:AN25"/>
    <mergeCell ref="A24:C24"/>
    <mergeCell ref="D24:N24"/>
    <mergeCell ref="O24:Q24"/>
    <mergeCell ref="R24:T24"/>
    <mergeCell ref="A26:C26"/>
    <mergeCell ref="U38:W38"/>
    <mergeCell ref="A28:C28"/>
    <mergeCell ref="D28:N28"/>
    <mergeCell ref="O28:Q28"/>
    <mergeCell ref="D26:N26"/>
    <mergeCell ref="O26:Q26"/>
    <mergeCell ref="R26:T26"/>
    <mergeCell ref="AO24:AQ24"/>
    <mergeCell ref="AR24:BB24"/>
    <mergeCell ref="AL21:AN21"/>
    <mergeCell ref="U29:W29"/>
    <mergeCell ref="A13:C13"/>
    <mergeCell ref="D13:N13"/>
    <mergeCell ref="A16:C16"/>
    <mergeCell ref="D16:N16"/>
    <mergeCell ref="U17:W17"/>
    <mergeCell ref="X17:AH17"/>
    <mergeCell ref="O23:Q23"/>
    <mergeCell ref="R18:T18"/>
    <mergeCell ref="O27:Q27"/>
    <mergeCell ref="R27:T27"/>
    <mergeCell ref="R25:T25"/>
    <mergeCell ref="AO25:AQ25"/>
    <mergeCell ref="AR25:BB25"/>
    <mergeCell ref="BC25:BE25"/>
    <mergeCell ref="BF25:BH25"/>
    <mergeCell ref="A15:C15"/>
    <mergeCell ref="A1:BE2"/>
    <mergeCell ref="I3:Q3"/>
    <mergeCell ref="BE3:BQ3"/>
    <mergeCell ref="A4:G4"/>
    <mergeCell ref="I4:Y4"/>
    <mergeCell ref="Z4:AE4"/>
    <mergeCell ref="AF4:AN4"/>
    <mergeCell ref="AO4:AU4"/>
    <mergeCell ref="AV4:BD4"/>
    <mergeCell ref="BE4:BL4"/>
    <mergeCell ref="AX5:BC5"/>
    <mergeCell ref="BF5:BK5"/>
    <mergeCell ref="BN5:BQ5"/>
    <mergeCell ref="AV6:AW6"/>
    <mergeCell ref="AX6:BC6"/>
    <mergeCell ref="BF6:BI6"/>
    <mergeCell ref="A14:C14"/>
    <mergeCell ref="O16:Q16"/>
    <mergeCell ref="AI14:AK14"/>
    <mergeCell ref="AL14:AN14"/>
    <mergeCell ref="AL15:AN15"/>
    <mergeCell ref="CT20:CV20"/>
    <mergeCell ref="BC19:BE19"/>
    <mergeCell ref="BF19:BH19"/>
    <mergeCell ref="U19:W19"/>
    <mergeCell ref="D19:N19"/>
    <mergeCell ref="O19:Q19"/>
    <mergeCell ref="A18:C18"/>
    <mergeCell ref="A19:C19"/>
    <mergeCell ref="BI18:BK18"/>
    <mergeCell ref="R17:T17"/>
    <mergeCell ref="U16:W16"/>
    <mergeCell ref="X16:AH16"/>
    <mergeCell ref="AI16:AK16"/>
    <mergeCell ref="AL16:AN16"/>
    <mergeCell ref="U20:AH20"/>
    <mergeCell ref="AI20:AK20"/>
    <mergeCell ref="R20:T20"/>
    <mergeCell ref="CC15:CE15"/>
    <mergeCell ref="X19:AH19"/>
    <mergeCell ref="BI19:BK19"/>
    <mergeCell ref="D18:N18"/>
    <mergeCell ref="D20:N20"/>
    <mergeCell ref="O20:Q20"/>
    <mergeCell ref="BZ17:CB17"/>
    <mergeCell ref="BL18:BV18"/>
    <mergeCell ref="A17:C17"/>
    <mergeCell ref="D17:N17"/>
    <mergeCell ref="BJ6:BP6"/>
    <mergeCell ref="BN4:BQ4"/>
    <mergeCell ref="AD7:AE7"/>
    <mergeCell ref="AI15:AK15"/>
    <mergeCell ref="AF7:AT7"/>
    <mergeCell ref="AW7:BA7"/>
    <mergeCell ref="I9:AE10"/>
    <mergeCell ref="BS12:BT12"/>
    <mergeCell ref="BU12:CJ12"/>
    <mergeCell ref="BI13:BK13"/>
    <mergeCell ref="BL13:BV13"/>
    <mergeCell ref="BW13:BY13"/>
    <mergeCell ref="BW14:BY14"/>
    <mergeCell ref="BZ14:CB14"/>
    <mergeCell ref="AI13:AK13"/>
    <mergeCell ref="AR13:BB13"/>
    <mergeCell ref="BZ13:CB13"/>
    <mergeCell ref="AL13:AN13"/>
    <mergeCell ref="AO13:AQ13"/>
    <mergeCell ref="W7:Y7"/>
    <mergeCell ref="Z7:AC7"/>
    <mergeCell ref="BE12:BH12"/>
    <mergeCell ref="BI15:BK15"/>
    <mergeCell ref="BW15:BY15"/>
    <mergeCell ref="BZ15:CB15"/>
    <mergeCell ref="S7:V7"/>
    <mergeCell ref="X13:AH13"/>
    <mergeCell ref="BC14:BE14"/>
    <mergeCell ref="BF14:BH14"/>
    <mergeCell ref="AR14:BB14"/>
    <mergeCell ref="AO14:AQ14"/>
    <mergeCell ref="CT14:CV14"/>
    <mergeCell ref="AP9:AU9"/>
    <mergeCell ref="AW9:BA9"/>
    <mergeCell ref="AP10:AU10"/>
    <mergeCell ref="BC13:BE13"/>
    <mergeCell ref="K7:M7"/>
    <mergeCell ref="O7:Q7"/>
    <mergeCell ref="CG4:CI5"/>
    <mergeCell ref="CJ4:CV6"/>
    <mergeCell ref="BE7:BI7"/>
    <mergeCell ref="CC14:CE14"/>
    <mergeCell ref="CF14:CP14"/>
    <mergeCell ref="CQ14:CS14"/>
    <mergeCell ref="CS12:CV12"/>
    <mergeCell ref="CT15:CV15"/>
    <mergeCell ref="M12:AV12"/>
    <mergeCell ref="BJ7:BQ7"/>
    <mergeCell ref="BR7:CI10"/>
    <mergeCell ref="CQ13:CS13"/>
    <mergeCell ref="CT13:CV13"/>
    <mergeCell ref="CJ7:CV7"/>
    <mergeCell ref="BI12:BR12"/>
    <mergeCell ref="O13:Q13"/>
    <mergeCell ref="R13:T13"/>
    <mergeCell ref="U13:W13"/>
    <mergeCell ref="AW12:BD12"/>
    <mergeCell ref="K12:L12"/>
    <mergeCell ref="BR4:BU5"/>
    <mergeCell ref="CC13:CE13"/>
    <mergeCell ref="CF13:CP13"/>
    <mergeCell ref="X15:AH15"/>
    <mergeCell ref="CF15:CP15"/>
    <mergeCell ref="CC19:CE19"/>
    <mergeCell ref="CF19:CP19"/>
    <mergeCell ref="CC17:CE17"/>
    <mergeCell ref="CF17:CP17"/>
    <mergeCell ref="AL19:AN19"/>
    <mergeCell ref="BW17:BY17"/>
    <mergeCell ref="BI14:BK14"/>
    <mergeCell ref="BL14:BV14"/>
    <mergeCell ref="A5:G8"/>
    <mergeCell ref="I5:AE6"/>
    <mergeCell ref="AF5:AN6"/>
    <mergeCell ref="AO5:AU6"/>
    <mergeCell ref="AV5:AW5"/>
    <mergeCell ref="BL16:BV16"/>
    <mergeCell ref="BF13:BH13"/>
    <mergeCell ref="BV4:CF5"/>
    <mergeCell ref="BA10:BC10"/>
    <mergeCell ref="BR6:CI6"/>
    <mergeCell ref="I7:J7"/>
    <mergeCell ref="A12:J12"/>
    <mergeCell ref="D15:N15"/>
    <mergeCell ref="O15:Q15"/>
    <mergeCell ref="AP8:AU8"/>
    <mergeCell ref="AV8:BD8"/>
    <mergeCell ref="O18:Q18"/>
    <mergeCell ref="I8:AE8"/>
    <mergeCell ref="AF8:AO10"/>
    <mergeCell ref="AO18:AQ18"/>
    <mergeCell ref="AR18:BB18"/>
    <mergeCell ref="BC18:BE18"/>
    <mergeCell ref="BW19:BY19"/>
    <mergeCell ref="BZ19:CB19"/>
    <mergeCell ref="U22:W22"/>
    <mergeCell ref="BZ22:CB22"/>
    <mergeCell ref="AI19:AK19"/>
    <mergeCell ref="R14:T14"/>
    <mergeCell ref="U14:W14"/>
    <mergeCell ref="X14:AH14"/>
    <mergeCell ref="D14:N14"/>
    <mergeCell ref="O14:Q14"/>
    <mergeCell ref="BL19:BV19"/>
    <mergeCell ref="R19:T19"/>
    <mergeCell ref="BJ8:BQ10"/>
    <mergeCell ref="R15:T15"/>
    <mergeCell ref="R16:T16"/>
    <mergeCell ref="U15:W15"/>
    <mergeCell ref="AO16:AQ16"/>
    <mergeCell ref="O17:Q17"/>
    <mergeCell ref="BL15:BV15"/>
    <mergeCell ref="BI16:BK16"/>
    <mergeCell ref="BC15:BE15"/>
    <mergeCell ref="BF15:BH15"/>
    <mergeCell ref="BC16:BE16"/>
    <mergeCell ref="AO17:AQ17"/>
    <mergeCell ref="AR17:BB17"/>
    <mergeCell ref="AO15:AQ15"/>
    <mergeCell ref="BC17:BE17"/>
    <mergeCell ref="AO19:AQ19"/>
    <mergeCell ref="BC20:BE20"/>
    <mergeCell ref="CK12:CR12"/>
    <mergeCell ref="BE8:BI10"/>
    <mergeCell ref="CF21:CP21"/>
    <mergeCell ref="CF23:CP23"/>
    <mergeCell ref="BL17:BV17"/>
    <mergeCell ref="X18:AH18"/>
    <mergeCell ref="AI18:AK18"/>
    <mergeCell ref="AL18:AN18"/>
    <mergeCell ref="AL20:AN20"/>
    <mergeCell ref="BI21:BK21"/>
    <mergeCell ref="BL20:BV20"/>
    <mergeCell ref="BW20:BY20"/>
    <mergeCell ref="BZ21:CB21"/>
    <mergeCell ref="BI20:BK20"/>
    <mergeCell ref="CF20:CP20"/>
    <mergeCell ref="AR20:BB20"/>
    <mergeCell ref="AR16:BB16"/>
    <mergeCell ref="CQ15:CS15"/>
    <mergeCell ref="X21:AH21"/>
    <mergeCell ref="AI21:AK21"/>
    <mergeCell ref="AO22:AQ22"/>
    <mergeCell ref="AR22:BB22"/>
    <mergeCell ref="BC22:BE22"/>
    <mergeCell ref="BF22:BH22"/>
    <mergeCell ref="BC21:BE21"/>
    <mergeCell ref="BF21:BH21"/>
    <mergeCell ref="BL21:BV21"/>
    <mergeCell ref="BW21:BY21"/>
    <mergeCell ref="CQ18:CS18"/>
    <mergeCell ref="AR23:BB23"/>
    <mergeCell ref="BC23:BE23"/>
    <mergeCell ref="AR15:BB15"/>
    <mergeCell ref="CT16:CV16"/>
    <mergeCell ref="CQ19:CS19"/>
    <mergeCell ref="CT19:CV19"/>
    <mergeCell ref="BI24:BK24"/>
    <mergeCell ref="CQ21:CS21"/>
    <mergeCell ref="CT21:CV21"/>
    <mergeCell ref="CQ17:CS17"/>
    <mergeCell ref="CT17:CV17"/>
    <mergeCell ref="CT18:CV18"/>
    <mergeCell ref="CT23:CV23"/>
    <mergeCell ref="BF20:BH20"/>
    <mergeCell ref="BZ20:CB20"/>
    <mergeCell ref="CC22:CE22"/>
    <mergeCell ref="CF22:CP22"/>
    <mergeCell ref="CQ24:CS24"/>
    <mergeCell ref="CT24:CV24"/>
    <mergeCell ref="BW18:BY18"/>
    <mergeCell ref="BZ18:CB18"/>
    <mergeCell ref="CC18:CE18"/>
    <mergeCell ref="BL24:BV24"/>
    <mergeCell ref="BZ24:CB24"/>
    <mergeCell ref="BI22:BK22"/>
    <mergeCell ref="BL22:BV22"/>
    <mergeCell ref="BW24:BY24"/>
    <mergeCell ref="BI17:BK17"/>
    <mergeCell ref="BW22:BY22"/>
    <mergeCell ref="BI23:BK23"/>
    <mergeCell ref="BF23:BH23"/>
    <mergeCell ref="BF17:BH17"/>
    <mergeCell ref="CQ22:CS22"/>
    <mergeCell ref="CT22:CV22"/>
    <mergeCell ref="CC24:CE24"/>
    <mergeCell ref="R23:T23"/>
    <mergeCell ref="CC20:CE20"/>
    <mergeCell ref="BZ23:CB23"/>
    <mergeCell ref="CQ20:CS20"/>
    <mergeCell ref="BF16:BH16"/>
    <mergeCell ref="BF18:BH18"/>
    <mergeCell ref="U18:W18"/>
    <mergeCell ref="CF18:CP18"/>
    <mergeCell ref="AI17:AK17"/>
    <mergeCell ref="CC21:CE21"/>
    <mergeCell ref="CQ16:CS16"/>
    <mergeCell ref="AL17:AN17"/>
    <mergeCell ref="X23:AH23"/>
    <mergeCell ref="AO23:AQ23"/>
    <mergeCell ref="CF24:CP24"/>
    <mergeCell ref="U28:AH28"/>
    <mergeCell ref="AI28:AK28"/>
    <mergeCell ref="BC28:BE28"/>
    <mergeCell ref="CC27:CE27"/>
    <mergeCell ref="BW16:BY16"/>
    <mergeCell ref="BZ16:CB16"/>
    <mergeCell ref="CQ28:CS28"/>
    <mergeCell ref="AO27:AQ27"/>
    <mergeCell ref="AR27:BB27"/>
    <mergeCell ref="BI26:BK26"/>
    <mergeCell ref="BL26:BV26"/>
    <mergeCell ref="BW26:BY26"/>
    <mergeCell ref="BZ26:CB26"/>
    <mergeCell ref="U27:W27"/>
    <mergeCell ref="CC28:CE28"/>
    <mergeCell ref="AL27:AN27"/>
    <mergeCell ref="BL23:BV23"/>
    <mergeCell ref="BW23:BY23"/>
    <mergeCell ref="U23:W23"/>
    <mergeCell ref="AI23:AK23"/>
    <mergeCell ref="AL24:AN24"/>
    <mergeCell ref="X24:AH24"/>
    <mergeCell ref="CQ25:CS25"/>
    <mergeCell ref="CQ27:CS27"/>
    <mergeCell ref="CF27:CP27"/>
    <mergeCell ref="CF28:CP28"/>
    <mergeCell ref="BF27:BH27"/>
    <mergeCell ref="U25:W25"/>
    <mergeCell ref="X25:AH25"/>
    <mergeCell ref="AO26:AQ26"/>
    <mergeCell ref="CC23:CE23"/>
    <mergeCell ref="AI26:AK26"/>
    <mergeCell ref="AL26:AN26"/>
    <mergeCell ref="AR26:BB26"/>
    <mergeCell ref="BC26:BE26"/>
    <mergeCell ref="BF26:BH26"/>
    <mergeCell ref="CQ23:CS23"/>
    <mergeCell ref="BF28:BH28"/>
    <mergeCell ref="CT25:CV25"/>
    <mergeCell ref="BZ28:CB28"/>
    <mergeCell ref="CT27:CV27"/>
    <mergeCell ref="AO28:BB28"/>
    <mergeCell ref="BC27:BE27"/>
    <mergeCell ref="X27:AH27"/>
    <mergeCell ref="AI27:AK27"/>
    <mergeCell ref="X26:AH26"/>
    <mergeCell ref="BL27:BV27"/>
    <mergeCell ref="BW27:BY27"/>
    <mergeCell ref="BZ25:CB25"/>
    <mergeCell ref="BC24:BE24"/>
    <mergeCell ref="BF24:BH24"/>
    <mergeCell ref="CC26:CE26"/>
    <mergeCell ref="BZ27:CB27"/>
    <mergeCell ref="R28:T28"/>
    <mergeCell ref="U30:W30"/>
    <mergeCell ref="BI25:BV25"/>
    <mergeCell ref="BW25:BY25"/>
    <mergeCell ref="CT26:CV26"/>
    <mergeCell ref="CF26:CP26"/>
    <mergeCell ref="CQ26:CS26"/>
    <mergeCell ref="CC25:CE25"/>
    <mergeCell ref="R29:T29"/>
    <mergeCell ref="BC29:BE29"/>
    <mergeCell ref="BF29:BH29"/>
    <mergeCell ref="CC30:CE30"/>
    <mergeCell ref="CF25:CP25"/>
    <mergeCell ref="CT32:CV32"/>
    <mergeCell ref="AI30:AK30"/>
    <mergeCell ref="AL30:AN30"/>
    <mergeCell ref="BL28:BV28"/>
    <mergeCell ref="CC29:CP29"/>
    <mergeCell ref="AI29:AK29"/>
    <mergeCell ref="BI28:BK28"/>
    <mergeCell ref="AL32:AN32"/>
    <mergeCell ref="BF32:BH32"/>
    <mergeCell ref="CT30:CV30"/>
    <mergeCell ref="BW28:BY28"/>
    <mergeCell ref="CF30:CP30"/>
    <mergeCell ref="CQ30:CS30"/>
    <mergeCell ref="X30:AH30"/>
    <mergeCell ref="CT28:CV28"/>
    <mergeCell ref="CT29:CV29"/>
    <mergeCell ref="X29:AH29"/>
    <mergeCell ref="BI30:BK30"/>
    <mergeCell ref="U32:W32"/>
    <mergeCell ref="D31:N31"/>
    <mergeCell ref="BW29:BY29"/>
    <mergeCell ref="BZ29:CB29"/>
    <mergeCell ref="AL28:AN28"/>
    <mergeCell ref="BI27:BK27"/>
    <mergeCell ref="AR33:BB33"/>
    <mergeCell ref="BC33:BE33"/>
    <mergeCell ref="BF33:BH33"/>
    <mergeCell ref="BZ30:CB30"/>
    <mergeCell ref="CC34:CP34"/>
    <mergeCell ref="CT33:CV33"/>
    <mergeCell ref="BC31:BE31"/>
    <mergeCell ref="U31:W31"/>
    <mergeCell ref="R32:T32"/>
    <mergeCell ref="U34:AH34"/>
    <mergeCell ref="BC32:BE32"/>
    <mergeCell ref="CQ31:CS31"/>
    <mergeCell ref="AO30:AQ30"/>
    <mergeCell ref="AO31:BB31"/>
    <mergeCell ref="X32:AH32"/>
    <mergeCell ref="AI32:AK32"/>
    <mergeCell ref="CQ32:CS32"/>
    <mergeCell ref="BI29:BK29"/>
    <mergeCell ref="BL29:BV29"/>
    <mergeCell ref="BI31:BK31"/>
    <mergeCell ref="BL31:BV31"/>
    <mergeCell ref="BW31:BY31"/>
    <mergeCell ref="CC31:CE31"/>
    <mergeCell ref="X31:AH31"/>
    <mergeCell ref="CC32:CE32"/>
    <mergeCell ref="CT31:CV31"/>
    <mergeCell ref="CQ35:CS35"/>
    <mergeCell ref="CQ29:CS29"/>
    <mergeCell ref="BC34:BE34"/>
    <mergeCell ref="CF31:CP31"/>
    <mergeCell ref="CC33:CE33"/>
    <mergeCell ref="CF35:CP35"/>
    <mergeCell ref="BW30:BY30"/>
    <mergeCell ref="AL29:AN29"/>
    <mergeCell ref="AI31:AK31"/>
    <mergeCell ref="AL31:AN31"/>
    <mergeCell ref="BL33:BV33"/>
    <mergeCell ref="AI34:AK34"/>
    <mergeCell ref="BZ33:CB33"/>
    <mergeCell ref="BI32:BK32"/>
    <mergeCell ref="BL32:BV32"/>
    <mergeCell ref="BI33:BK33"/>
    <mergeCell ref="BW33:BY33"/>
    <mergeCell ref="BF34:BH34"/>
    <mergeCell ref="AL35:AN35"/>
    <mergeCell ref="BZ31:CB31"/>
    <mergeCell ref="BF31:BH31"/>
    <mergeCell ref="AO32:AQ32"/>
    <mergeCell ref="AR32:BB32"/>
    <mergeCell ref="CF32:CP32"/>
    <mergeCell ref="BC35:BE35"/>
    <mergeCell ref="BF35:BH35"/>
    <mergeCell ref="BW35:BY35"/>
    <mergeCell ref="BZ35:CB35"/>
    <mergeCell ref="BC30:BE30"/>
    <mergeCell ref="BF30:BH30"/>
    <mergeCell ref="AO29:AQ29"/>
    <mergeCell ref="AR29:BB29"/>
    <mergeCell ref="AI39:AK39"/>
    <mergeCell ref="AL39:AN39"/>
    <mergeCell ref="BF36:BH36"/>
    <mergeCell ref="CF36:CP36"/>
    <mergeCell ref="CQ36:CS36"/>
    <mergeCell ref="AR36:BB36"/>
    <mergeCell ref="BZ36:CB36"/>
    <mergeCell ref="BI34:BK34"/>
    <mergeCell ref="BL34:BV34"/>
    <mergeCell ref="BW34:BY34"/>
    <mergeCell ref="AI35:AK35"/>
    <mergeCell ref="CT35:CV35"/>
    <mergeCell ref="AL34:AN34"/>
    <mergeCell ref="AO33:AQ33"/>
    <mergeCell ref="CF33:CP33"/>
    <mergeCell ref="CQ33:CS33"/>
    <mergeCell ref="CQ34:CS34"/>
    <mergeCell ref="CT34:CV34"/>
    <mergeCell ref="CT37:CV37"/>
    <mergeCell ref="CT39:CV39"/>
    <mergeCell ref="CT38:CV38"/>
    <mergeCell ref="BC36:BE36"/>
    <mergeCell ref="BI38:BK38"/>
    <mergeCell ref="BL38:BV38"/>
    <mergeCell ref="BW38:BY38"/>
    <mergeCell ref="AO39:AQ39"/>
    <mergeCell ref="CQ38:CS38"/>
    <mergeCell ref="CQ37:CS37"/>
    <mergeCell ref="CT36:CV36"/>
    <mergeCell ref="CC36:CE36"/>
    <mergeCell ref="BI39:BK39"/>
    <mergeCell ref="BZ39:CB39"/>
    <mergeCell ref="X36:AH36"/>
    <mergeCell ref="AI38:AK38"/>
    <mergeCell ref="CC38:CE38"/>
    <mergeCell ref="CF38:CP38"/>
    <mergeCell ref="AO36:AQ36"/>
    <mergeCell ref="BZ34:CB34"/>
    <mergeCell ref="BC38:BE38"/>
    <mergeCell ref="BF38:BH38"/>
    <mergeCell ref="BI36:BK36"/>
    <mergeCell ref="BL37:BV37"/>
    <mergeCell ref="BW37:BY37"/>
    <mergeCell ref="BZ37:CB37"/>
    <mergeCell ref="AR34:BB34"/>
    <mergeCell ref="BL36:BV36"/>
    <mergeCell ref="AO34:AQ34"/>
    <mergeCell ref="AL36:AN36"/>
    <mergeCell ref="AO35:AQ35"/>
    <mergeCell ref="AR35:BB35"/>
    <mergeCell ref="CC35:CE35"/>
    <mergeCell ref="AO38:BB38"/>
    <mergeCell ref="BW36:BY36"/>
    <mergeCell ref="BZ38:CB38"/>
    <mergeCell ref="BI35:BK35"/>
    <mergeCell ref="BL35:BV35"/>
    <mergeCell ref="X35:AH35"/>
    <mergeCell ref="D37:N37"/>
    <mergeCell ref="R39:T39"/>
    <mergeCell ref="BF39:BH39"/>
    <mergeCell ref="U40:W40"/>
    <mergeCell ref="X40:AH40"/>
    <mergeCell ref="AI40:AK40"/>
    <mergeCell ref="U43:AH43"/>
    <mergeCell ref="AI43:AK43"/>
    <mergeCell ref="AL43:AN43"/>
    <mergeCell ref="BC41:BE41"/>
    <mergeCell ref="A43:N43"/>
    <mergeCell ref="O41:Q41"/>
    <mergeCell ref="AI36:AK36"/>
    <mergeCell ref="BC42:BE42"/>
    <mergeCell ref="BF42:BH42"/>
    <mergeCell ref="BF40:BH40"/>
    <mergeCell ref="BC39:BE39"/>
    <mergeCell ref="U36:W36"/>
    <mergeCell ref="A36:C36"/>
    <mergeCell ref="D36:N36"/>
    <mergeCell ref="O36:Q36"/>
    <mergeCell ref="R36:T36"/>
    <mergeCell ref="U37:W37"/>
    <mergeCell ref="X37:AH37"/>
    <mergeCell ref="AI37:AK37"/>
    <mergeCell ref="AL37:AN37"/>
    <mergeCell ref="AO37:AQ37"/>
    <mergeCell ref="AR37:BB37"/>
    <mergeCell ref="X39:AH39"/>
    <mergeCell ref="A42:C42"/>
    <mergeCell ref="O38:Q38"/>
    <mergeCell ref="R38:T38"/>
    <mergeCell ref="A41:C41"/>
    <mergeCell ref="D41:N41"/>
    <mergeCell ref="CT42:CV42"/>
    <mergeCell ref="BC37:BE37"/>
    <mergeCell ref="BF37:BH37"/>
    <mergeCell ref="O40:Q40"/>
    <mergeCell ref="AO40:AQ40"/>
    <mergeCell ref="A40:C40"/>
    <mergeCell ref="D46:N46"/>
    <mergeCell ref="AR44:BB44"/>
    <mergeCell ref="BC45:BE45"/>
    <mergeCell ref="BF45:BH45"/>
    <mergeCell ref="AR40:BB40"/>
    <mergeCell ref="BC40:BE40"/>
    <mergeCell ref="U44:W44"/>
    <mergeCell ref="AI45:AK45"/>
    <mergeCell ref="R42:T42"/>
    <mergeCell ref="AO45:AQ45"/>
    <mergeCell ref="X45:AH45"/>
    <mergeCell ref="BF41:BH41"/>
    <mergeCell ref="X41:AH41"/>
    <mergeCell ref="AO41:AQ41"/>
    <mergeCell ref="AO42:AQ42"/>
    <mergeCell ref="BI37:BK37"/>
    <mergeCell ref="CT40:CV40"/>
    <mergeCell ref="X38:AH38"/>
    <mergeCell ref="AR39:BB39"/>
    <mergeCell ref="A38:C38"/>
    <mergeCell ref="D38:N38"/>
    <mergeCell ref="CT46:CV46"/>
    <mergeCell ref="U39:W39"/>
    <mergeCell ref="A37:C37"/>
    <mergeCell ref="R47:T47"/>
    <mergeCell ref="AL47:AN47"/>
    <mergeCell ref="X44:AH44"/>
    <mergeCell ref="R40:T40"/>
    <mergeCell ref="CC40:CE40"/>
    <mergeCell ref="CF40:CP40"/>
    <mergeCell ref="U47:W47"/>
    <mergeCell ref="A48:C48"/>
    <mergeCell ref="D48:N48"/>
    <mergeCell ref="AI47:AK47"/>
    <mergeCell ref="AR48:BB48"/>
    <mergeCell ref="R44:T44"/>
    <mergeCell ref="BZ40:CB40"/>
    <mergeCell ref="AL45:AN45"/>
    <mergeCell ref="D42:N42"/>
    <mergeCell ref="CC42:CE42"/>
    <mergeCell ref="CF46:CP46"/>
    <mergeCell ref="AR42:BB42"/>
    <mergeCell ref="AO43:AQ43"/>
    <mergeCell ref="AL44:AN44"/>
    <mergeCell ref="BF43:BH43"/>
    <mergeCell ref="O45:Q45"/>
    <mergeCell ref="BC44:BE44"/>
    <mergeCell ref="AL40:AN40"/>
    <mergeCell ref="AO46:BB46"/>
    <mergeCell ref="BF46:BH46"/>
    <mergeCell ref="AO48:AQ48"/>
    <mergeCell ref="BF47:BH47"/>
    <mergeCell ref="A45:C45"/>
    <mergeCell ref="D45:N45"/>
    <mergeCell ref="R45:T45"/>
    <mergeCell ref="BF44:BH44"/>
    <mergeCell ref="BC47:BE47"/>
    <mergeCell ref="CT43:CV43"/>
    <mergeCell ref="CT44:CV44"/>
    <mergeCell ref="AL46:AN46"/>
    <mergeCell ref="CT41:CV41"/>
    <mergeCell ref="CQ43:CS43"/>
    <mergeCell ref="CC41:CP41"/>
    <mergeCell ref="CQ46:CS46"/>
    <mergeCell ref="CQ45:CS45"/>
    <mergeCell ref="BC46:BE46"/>
    <mergeCell ref="BL42:BV42"/>
    <mergeCell ref="BW46:BY46"/>
    <mergeCell ref="CC47:CE47"/>
    <mergeCell ref="BW47:BY47"/>
    <mergeCell ref="BI42:BK42"/>
    <mergeCell ref="BW45:BY45"/>
    <mergeCell ref="AR47:BB47"/>
    <mergeCell ref="BZ46:CB46"/>
    <mergeCell ref="BW42:BY42"/>
    <mergeCell ref="AR43:BB43"/>
    <mergeCell ref="BC43:BE43"/>
    <mergeCell ref="CT45:CV45"/>
    <mergeCell ref="AO44:AQ44"/>
    <mergeCell ref="BL45:BV45"/>
    <mergeCell ref="X42:AH42"/>
    <mergeCell ref="AI42:AK42"/>
    <mergeCell ref="AL42:AN42"/>
    <mergeCell ref="BI45:BK45"/>
    <mergeCell ref="BZ45:CB45"/>
    <mergeCell ref="U41:W41"/>
    <mergeCell ref="AI41:AK41"/>
    <mergeCell ref="AL41:AN41"/>
    <mergeCell ref="AR41:BB41"/>
    <mergeCell ref="BI40:BK40"/>
    <mergeCell ref="BI43:BK43"/>
    <mergeCell ref="BZ42:CB42"/>
    <mergeCell ref="U48:W48"/>
    <mergeCell ref="X48:AH48"/>
    <mergeCell ref="AI48:AK48"/>
    <mergeCell ref="AL48:AN48"/>
    <mergeCell ref="R51:T51"/>
    <mergeCell ref="U51:AH51"/>
    <mergeCell ref="BL44:BV44"/>
    <mergeCell ref="O49:Q49"/>
    <mergeCell ref="BW49:BY49"/>
    <mergeCell ref="CF49:CP49"/>
    <mergeCell ref="BW44:BY44"/>
    <mergeCell ref="BZ44:CB44"/>
    <mergeCell ref="CQ47:CS47"/>
    <mergeCell ref="BI46:BV46"/>
    <mergeCell ref="BL47:BV47"/>
    <mergeCell ref="CQ42:CS42"/>
    <mergeCell ref="BW40:BY40"/>
    <mergeCell ref="BC48:BE48"/>
    <mergeCell ref="BF48:BH48"/>
    <mergeCell ref="U46:W46"/>
    <mergeCell ref="X46:AH46"/>
    <mergeCell ref="AI46:AK46"/>
    <mergeCell ref="U42:W42"/>
    <mergeCell ref="CQ48:CS48"/>
    <mergeCell ref="R50:T50"/>
    <mergeCell ref="R49:T49"/>
    <mergeCell ref="CC48:CE48"/>
    <mergeCell ref="CF48:CP48"/>
    <mergeCell ref="O43:Q43"/>
    <mergeCell ref="CF44:CP44"/>
    <mergeCell ref="R43:T43"/>
    <mergeCell ref="O44:Q44"/>
    <mergeCell ref="X49:AH49"/>
    <mergeCell ref="AI49:AK49"/>
    <mergeCell ref="BL49:BV49"/>
    <mergeCell ref="CC49:CE49"/>
    <mergeCell ref="AI50:AK50"/>
    <mergeCell ref="AR50:BB50"/>
    <mergeCell ref="CC54:CE54"/>
    <mergeCell ref="BL51:BV51"/>
    <mergeCell ref="BW51:BY51"/>
    <mergeCell ref="CF56:CP56"/>
    <mergeCell ref="AI52:AK52"/>
    <mergeCell ref="CQ51:CS51"/>
    <mergeCell ref="BZ49:CB49"/>
    <mergeCell ref="U52:W52"/>
    <mergeCell ref="X52:AH52"/>
    <mergeCell ref="AL51:AN51"/>
    <mergeCell ref="O52:Q52"/>
    <mergeCell ref="R52:T52"/>
    <mergeCell ref="BC50:BE50"/>
    <mergeCell ref="BF50:BH50"/>
    <mergeCell ref="BC51:BE51"/>
    <mergeCell ref="X56:AH56"/>
    <mergeCell ref="BW53:BY53"/>
    <mergeCell ref="BL54:BV54"/>
    <mergeCell ref="AO55:AQ55"/>
    <mergeCell ref="BI53:BV53"/>
    <mergeCell ref="BI52:BK52"/>
    <mergeCell ref="BC56:BE56"/>
    <mergeCell ref="BC52:BE52"/>
    <mergeCell ref="BF52:BH52"/>
    <mergeCell ref="CQ52:CS52"/>
    <mergeCell ref="CC50:CP50"/>
    <mergeCell ref="U50:W50"/>
    <mergeCell ref="X50:AH50"/>
    <mergeCell ref="BZ51:CB51"/>
    <mergeCell ref="CF51:CP51"/>
    <mergeCell ref="CT51:CV51"/>
    <mergeCell ref="BF59:BH59"/>
    <mergeCell ref="BF62:BH62"/>
    <mergeCell ref="CQ63:CS63"/>
    <mergeCell ref="BW54:BY54"/>
    <mergeCell ref="X54:AH54"/>
    <mergeCell ref="AI54:AK54"/>
    <mergeCell ref="BZ52:CB52"/>
    <mergeCell ref="AO51:AQ51"/>
    <mergeCell ref="AR51:BB51"/>
    <mergeCell ref="BI56:BK56"/>
    <mergeCell ref="BL52:BV52"/>
    <mergeCell ref="X53:AH53"/>
    <mergeCell ref="BW55:BY55"/>
    <mergeCell ref="AL55:AN55"/>
    <mergeCell ref="AI56:AK56"/>
    <mergeCell ref="AL56:AN56"/>
    <mergeCell ref="BI51:BK51"/>
    <mergeCell ref="BF55:BH55"/>
    <mergeCell ref="AL52:AN52"/>
    <mergeCell ref="AL53:AN53"/>
    <mergeCell ref="BC55:BE55"/>
    <mergeCell ref="BC54:BE54"/>
    <mergeCell ref="BI55:BK55"/>
    <mergeCell ref="BL55:BV55"/>
    <mergeCell ref="BC57:BE57"/>
    <mergeCell ref="CC57:CE57"/>
    <mergeCell ref="BF51:BH51"/>
    <mergeCell ref="AR55:BB55"/>
    <mergeCell ref="AR52:BB52"/>
    <mergeCell ref="CF53:CP53"/>
    <mergeCell ref="BC63:BE63"/>
    <mergeCell ref="A59:C59"/>
    <mergeCell ref="X55:AH55"/>
    <mergeCell ref="AI55:AK55"/>
    <mergeCell ref="U54:W54"/>
    <mergeCell ref="U56:W56"/>
    <mergeCell ref="AI59:AK59"/>
    <mergeCell ref="AL59:AN59"/>
    <mergeCell ref="U59:W59"/>
    <mergeCell ref="U55:W55"/>
    <mergeCell ref="AR59:BB59"/>
    <mergeCell ref="A54:C54"/>
    <mergeCell ref="D54:N54"/>
    <mergeCell ref="O54:Q54"/>
    <mergeCell ref="R54:T54"/>
    <mergeCell ref="R57:T57"/>
    <mergeCell ref="A56:C56"/>
    <mergeCell ref="O56:Q56"/>
    <mergeCell ref="R56:T56"/>
    <mergeCell ref="U57:W57"/>
    <mergeCell ref="AI57:AK57"/>
    <mergeCell ref="AR58:BB58"/>
    <mergeCell ref="O57:Q57"/>
    <mergeCell ref="AR57:BB57"/>
    <mergeCell ref="D56:N56"/>
    <mergeCell ref="A55:N55"/>
    <mergeCell ref="O55:Q55"/>
    <mergeCell ref="D58:N58"/>
    <mergeCell ref="O58:Q58"/>
    <mergeCell ref="R58:T58"/>
    <mergeCell ref="R55:T55"/>
    <mergeCell ref="BF54:BH54"/>
    <mergeCell ref="AL54:AN54"/>
    <mergeCell ref="AL57:AN57"/>
    <mergeCell ref="BC59:BE59"/>
    <mergeCell ref="BC60:BE60"/>
    <mergeCell ref="U60:W60"/>
    <mergeCell ref="X57:AH57"/>
    <mergeCell ref="BF58:BH58"/>
    <mergeCell ref="CQ58:CS58"/>
    <mergeCell ref="CF57:CP57"/>
    <mergeCell ref="AO63:BB63"/>
    <mergeCell ref="BF63:BH63"/>
    <mergeCell ref="AO57:AQ57"/>
    <mergeCell ref="BF57:BH57"/>
    <mergeCell ref="CC16:CE16"/>
    <mergeCell ref="CF16:CP16"/>
    <mergeCell ref="BW50:BY50"/>
    <mergeCell ref="BZ50:CB50"/>
    <mergeCell ref="BW58:BY58"/>
    <mergeCell ref="BW59:BY59"/>
    <mergeCell ref="BI50:BK50"/>
    <mergeCell ref="BL50:BV50"/>
    <mergeCell ref="BW57:BY57"/>
    <mergeCell ref="BZ57:CB57"/>
    <mergeCell ref="BI57:BV57"/>
    <mergeCell ref="AO20:AQ20"/>
    <mergeCell ref="AR19:BB19"/>
    <mergeCell ref="AO47:AQ47"/>
    <mergeCell ref="CF42:CP42"/>
    <mergeCell ref="CF47:CP47"/>
    <mergeCell ref="AO53:AQ53"/>
    <mergeCell ref="BI54:BK54"/>
    <mergeCell ref="BL59:BV59"/>
    <mergeCell ref="BI58:BK58"/>
    <mergeCell ref="BL58:BV58"/>
    <mergeCell ref="BZ58:CB58"/>
    <mergeCell ref="AO52:AQ52"/>
    <mergeCell ref="CF59:CP59"/>
    <mergeCell ref="CC59:CE59"/>
    <mergeCell ref="BZ56:CB56"/>
    <mergeCell ref="AO56:BB56"/>
    <mergeCell ref="BC58:BE58"/>
    <mergeCell ref="AO58:AQ58"/>
    <mergeCell ref="CF55:CP55"/>
    <mergeCell ref="AR54:BB54"/>
    <mergeCell ref="BZ48:CB48"/>
    <mergeCell ref="CQ73:CS73"/>
    <mergeCell ref="BL30:BV30"/>
    <mergeCell ref="CT58:CV58"/>
    <mergeCell ref="AO21:BB21"/>
    <mergeCell ref="CC39:CE39"/>
    <mergeCell ref="BI60:BK60"/>
    <mergeCell ref="BL60:BV60"/>
    <mergeCell ref="CT64:CV64"/>
    <mergeCell ref="CQ53:CS53"/>
    <mergeCell ref="CT53:CV53"/>
    <mergeCell ref="CT52:CV52"/>
    <mergeCell ref="CQ65:CS65"/>
    <mergeCell ref="CQ57:CS57"/>
    <mergeCell ref="CT50:CV50"/>
    <mergeCell ref="CT47:CV47"/>
    <mergeCell ref="CC45:CE45"/>
    <mergeCell ref="CF45:CP45"/>
    <mergeCell ref="CC44:CE44"/>
    <mergeCell ref="CT48:CV48"/>
    <mergeCell ref="CT49:CV49"/>
    <mergeCell ref="CC46:CE46"/>
    <mergeCell ref="CQ44:CS44"/>
    <mergeCell ref="CC51:CE51"/>
    <mergeCell ref="CC52:CE52"/>
    <mergeCell ref="CQ50:CS50"/>
    <mergeCell ref="BW48:BY48"/>
    <mergeCell ref="BI47:BK47"/>
    <mergeCell ref="BW66:BY66"/>
    <mergeCell ref="CF60:CP60"/>
    <mergeCell ref="CQ62:CS62"/>
    <mergeCell ref="CT62:CV62"/>
    <mergeCell ref="BI66:BK66"/>
    <mergeCell ref="BW32:BY32"/>
    <mergeCell ref="CF70:CP70"/>
    <mergeCell ref="U58:W58"/>
    <mergeCell ref="X58:AH58"/>
    <mergeCell ref="CQ66:CS66"/>
    <mergeCell ref="CT68:CV68"/>
    <mergeCell ref="CC64:CE64"/>
    <mergeCell ref="AO50:AQ50"/>
    <mergeCell ref="AR45:BB45"/>
    <mergeCell ref="BW63:BY63"/>
    <mergeCell ref="BL66:BV66"/>
    <mergeCell ref="BZ63:CB63"/>
    <mergeCell ref="CC63:CP63"/>
    <mergeCell ref="CF39:CP39"/>
    <mergeCell ref="CC37:CE37"/>
    <mergeCell ref="CF37:CP37"/>
    <mergeCell ref="CC58:CP58"/>
    <mergeCell ref="BZ60:CB60"/>
    <mergeCell ref="BZ59:CB59"/>
    <mergeCell ref="BZ32:CB32"/>
    <mergeCell ref="CC70:CE70"/>
    <mergeCell ref="BW68:BY68"/>
    <mergeCell ref="BI59:BK59"/>
    <mergeCell ref="AO54:AQ54"/>
    <mergeCell ref="CC60:CE60"/>
    <mergeCell ref="BW56:BY56"/>
    <mergeCell ref="CC67:CP67"/>
    <mergeCell ref="CF64:CP64"/>
    <mergeCell ref="CT66:CV66"/>
    <mergeCell ref="BI65:BV65"/>
    <mergeCell ref="X60:AH60"/>
    <mergeCell ref="AO61:AQ61"/>
    <mergeCell ref="BF60:BH60"/>
    <mergeCell ref="BF61:BH61"/>
    <mergeCell ref="BZ55:CB55"/>
    <mergeCell ref="BZ54:CB54"/>
    <mergeCell ref="CT56:CV56"/>
    <mergeCell ref="U53:W53"/>
    <mergeCell ref="AI58:AK58"/>
    <mergeCell ref="AL58:AN58"/>
    <mergeCell ref="AL60:AN60"/>
    <mergeCell ref="BW65:BY65"/>
    <mergeCell ref="BI64:BK64"/>
    <mergeCell ref="BL64:BV64"/>
    <mergeCell ref="BI62:BK62"/>
    <mergeCell ref="CT65:CV65"/>
    <mergeCell ref="BZ65:CB65"/>
    <mergeCell ref="BL56:BV56"/>
    <mergeCell ref="AR53:BB53"/>
    <mergeCell ref="BC53:BE53"/>
    <mergeCell ref="BF53:BH53"/>
    <mergeCell ref="CC53:CE53"/>
    <mergeCell ref="BF56:BH56"/>
    <mergeCell ref="CF65:CP65"/>
    <mergeCell ref="BI61:BK61"/>
    <mergeCell ref="CQ55:CS55"/>
    <mergeCell ref="CT57:CV57"/>
    <mergeCell ref="CT61:CV61"/>
    <mergeCell ref="CT55:CV55"/>
    <mergeCell ref="CQ59:CS59"/>
    <mergeCell ref="CC65:CE65"/>
    <mergeCell ref="CQ56:CS56"/>
    <mergeCell ref="CF54:CP54"/>
    <mergeCell ref="CF62:CP62"/>
    <mergeCell ref="CF68:CP68"/>
    <mergeCell ref="CQ67:CS67"/>
    <mergeCell ref="CC72:CE72"/>
    <mergeCell ref="CT67:CV67"/>
    <mergeCell ref="CF52:CP52"/>
    <mergeCell ref="BZ61:CB61"/>
    <mergeCell ref="CC61:CE61"/>
    <mergeCell ref="CF61:CP61"/>
    <mergeCell ref="CQ61:CS61"/>
    <mergeCell ref="CQ64:CS64"/>
    <mergeCell ref="CQ60:CS60"/>
    <mergeCell ref="BW64:BY64"/>
    <mergeCell ref="BZ64:CB64"/>
    <mergeCell ref="CQ72:CS72"/>
    <mergeCell ref="CT54:CV54"/>
    <mergeCell ref="CT60:CV60"/>
    <mergeCell ref="CT72:CV72"/>
    <mergeCell ref="CC62:CE62"/>
    <mergeCell ref="CC56:CE56"/>
    <mergeCell ref="CT59:CV59"/>
    <mergeCell ref="BZ66:CB66"/>
    <mergeCell ref="CF66:CP66"/>
    <mergeCell ref="BW60:BY60"/>
    <mergeCell ref="BZ62:CB62"/>
    <mergeCell ref="BW62:BY62"/>
    <mergeCell ref="CT63:CV63"/>
    <mergeCell ref="BZ53:CB53"/>
    <mergeCell ref="CQ39:CS39"/>
    <mergeCell ref="CQ41:CS41"/>
    <mergeCell ref="CC43:CE43"/>
    <mergeCell ref="CF43:CP43"/>
    <mergeCell ref="BI44:BK44"/>
    <mergeCell ref="CC55:CE55"/>
    <mergeCell ref="BI49:BK49"/>
    <mergeCell ref="CQ49:CS49"/>
    <mergeCell ref="BI41:BK41"/>
    <mergeCell ref="BL41:BV41"/>
    <mergeCell ref="BW41:BY41"/>
    <mergeCell ref="BZ41:CB41"/>
    <mergeCell ref="BZ47:CB47"/>
    <mergeCell ref="BL40:BV40"/>
    <mergeCell ref="CQ40:CS40"/>
    <mergeCell ref="BL39:BV39"/>
    <mergeCell ref="BW39:BY39"/>
    <mergeCell ref="BL48:BV48"/>
    <mergeCell ref="BI48:BK48"/>
    <mergeCell ref="BW52:BY52"/>
    <mergeCell ref="CQ54:CS54"/>
    <mergeCell ref="BL43:BV43"/>
    <mergeCell ref="BW43:BY43"/>
    <mergeCell ref="BZ43:CB43"/>
    <mergeCell ref="CC74:CE74"/>
    <mergeCell ref="CQ70:CS70"/>
    <mergeCell ref="BC74:BF74"/>
    <mergeCell ref="CQ77:CS77"/>
    <mergeCell ref="CC66:CE66"/>
    <mergeCell ref="CT69:CV69"/>
    <mergeCell ref="CF69:CP69"/>
    <mergeCell ref="CQ69:CS69"/>
    <mergeCell ref="CC69:CE69"/>
    <mergeCell ref="BZ70:CB70"/>
    <mergeCell ref="CF76:CP76"/>
    <mergeCell ref="CT73:CV73"/>
    <mergeCell ref="CC73:CE73"/>
    <mergeCell ref="BL71:BV71"/>
    <mergeCell ref="CT75:CV75"/>
    <mergeCell ref="BI72:BV72"/>
    <mergeCell ref="CT77:CV77"/>
    <mergeCell ref="CC71:CE71"/>
    <mergeCell ref="CF71:CP71"/>
    <mergeCell ref="CQ71:CS71"/>
    <mergeCell ref="CT71:CV71"/>
    <mergeCell ref="CC68:CE68"/>
    <mergeCell ref="BL70:BV70"/>
    <mergeCell ref="BW70:BY70"/>
    <mergeCell ref="CT70:CV70"/>
    <mergeCell ref="CF72:CP72"/>
    <mergeCell ref="BI68:BK68"/>
    <mergeCell ref="BL68:BV68"/>
    <mergeCell ref="CQ68:CS68"/>
    <mergeCell ref="BZ69:CB69"/>
    <mergeCell ref="BL69:BV69"/>
    <mergeCell ref="BZ68:CB68"/>
    <mergeCell ref="CF78:CP78"/>
    <mergeCell ref="CQ78:CS78"/>
    <mergeCell ref="AY73:BF73"/>
    <mergeCell ref="CF80:CP80"/>
    <mergeCell ref="BZ74:CB74"/>
    <mergeCell ref="BZ71:CB71"/>
    <mergeCell ref="BL75:BV75"/>
    <mergeCell ref="CQ76:CS76"/>
    <mergeCell ref="CT76:CV76"/>
    <mergeCell ref="BI71:BK71"/>
    <mergeCell ref="CT79:CV79"/>
    <mergeCell ref="CT78:CV78"/>
    <mergeCell ref="CC80:CE80"/>
    <mergeCell ref="CT80:CV80"/>
    <mergeCell ref="BI75:BK75"/>
    <mergeCell ref="CC75:CP75"/>
    <mergeCell ref="CC76:CE76"/>
    <mergeCell ref="BZ75:CB75"/>
    <mergeCell ref="CC78:CE78"/>
    <mergeCell ref="BZ76:CB76"/>
    <mergeCell ref="CT74:CV74"/>
    <mergeCell ref="AY77:BB77"/>
    <mergeCell ref="BC77:BF77"/>
    <mergeCell ref="BI77:BK77"/>
    <mergeCell ref="BL77:BV77"/>
    <mergeCell ref="BW77:BY77"/>
    <mergeCell ref="BZ77:CB77"/>
    <mergeCell ref="BW72:BY72"/>
    <mergeCell ref="BZ72:CB72"/>
    <mergeCell ref="BZ73:CB73"/>
    <mergeCell ref="CQ75:CS75"/>
    <mergeCell ref="CF73:CP73"/>
    <mergeCell ref="CF83:CP83"/>
    <mergeCell ref="BZ89:CB89"/>
    <mergeCell ref="BW78:BY78"/>
    <mergeCell ref="BZ78:CB78"/>
    <mergeCell ref="CC84:CE84"/>
    <mergeCell ref="CF84:CP84"/>
    <mergeCell ref="CQ84:CS84"/>
    <mergeCell ref="BL78:BV78"/>
    <mergeCell ref="CQ82:CS82"/>
    <mergeCell ref="BD82:BF82"/>
    <mergeCell ref="CF74:CP74"/>
    <mergeCell ref="BW76:BY76"/>
    <mergeCell ref="BI74:BV74"/>
    <mergeCell ref="BW74:BY74"/>
    <mergeCell ref="CC77:CE77"/>
    <mergeCell ref="CF77:CP77"/>
    <mergeCell ref="CQ74:CS74"/>
    <mergeCell ref="BI86:BK86"/>
    <mergeCell ref="BL86:BV86"/>
    <mergeCell ref="BI89:BV89"/>
    <mergeCell ref="BL82:BV82"/>
    <mergeCell ref="BL83:BV83"/>
    <mergeCell ref="BZ80:CB80"/>
    <mergeCell ref="CC81:CE81"/>
    <mergeCell ref="BL81:BV81"/>
    <mergeCell ref="BW81:BY81"/>
    <mergeCell ref="CF87:CP87"/>
    <mergeCell ref="CQ87:CS87"/>
    <mergeCell ref="CQ80:CS80"/>
    <mergeCell ref="BL85:BV85"/>
    <mergeCell ref="BI76:BK76"/>
    <mergeCell ref="BW89:BY89"/>
    <mergeCell ref="X89:AL89"/>
    <mergeCell ref="CT82:CV82"/>
    <mergeCell ref="BI88:BK88"/>
    <mergeCell ref="BL88:BV88"/>
    <mergeCell ref="BW88:BY88"/>
    <mergeCell ref="BZ88:CB88"/>
    <mergeCell ref="CC89:CI91"/>
    <mergeCell ref="CQ83:CS83"/>
    <mergeCell ref="CT83:CV83"/>
    <mergeCell ref="AP87:AW87"/>
    <mergeCell ref="AX87:BA87"/>
    <mergeCell ref="BB87:BC87"/>
    <mergeCell ref="BZ81:CB81"/>
    <mergeCell ref="BD87:BF87"/>
    <mergeCell ref="BI78:BK78"/>
    <mergeCell ref="AP80:AW80"/>
    <mergeCell ref="CC86:CE86"/>
    <mergeCell ref="CT86:CV86"/>
    <mergeCell ref="CC87:CE87"/>
    <mergeCell ref="CT87:CV87"/>
    <mergeCell ref="CF86:CP86"/>
    <mergeCell ref="BI87:BK87"/>
    <mergeCell ref="BW87:BY87"/>
    <mergeCell ref="BZ87:CB87"/>
    <mergeCell ref="AX88:BA88"/>
    <mergeCell ref="CT84:CV84"/>
    <mergeCell ref="CC85:CE85"/>
    <mergeCell ref="CF85:CP85"/>
    <mergeCell ref="CQ85:CS85"/>
    <mergeCell ref="BZ86:CB86"/>
    <mergeCell ref="CT85:CV85"/>
    <mergeCell ref="CC88:CP88"/>
    <mergeCell ref="CJ89:CP91"/>
    <mergeCell ref="CC79:CP79"/>
    <mergeCell ref="CQ88:CS88"/>
    <mergeCell ref="BB83:BC83"/>
    <mergeCell ref="BD83:BF83"/>
    <mergeCell ref="BL80:BV80"/>
    <mergeCell ref="BW80:BY80"/>
    <mergeCell ref="CF81:CP81"/>
    <mergeCell ref="CQ81:CS81"/>
    <mergeCell ref="CT81:CV81"/>
    <mergeCell ref="BW75:BY75"/>
    <mergeCell ref="CC83:CE83"/>
    <mergeCell ref="BZ83:CB83"/>
    <mergeCell ref="CQ79:CS79"/>
    <mergeCell ref="BW82:BY82"/>
    <mergeCell ref="CT88:CV88"/>
    <mergeCell ref="CC82:CE82"/>
    <mergeCell ref="CF82:CP82"/>
    <mergeCell ref="BI83:BK83"/>
    <mergeCell ref="BB85:BC85"/>
    <mergeCell ref="BL87:BV87"/>
    <mergeCell ref="CQ86:CS86"/>
    <mergeCell ref="BW85:BY85"/>
    <mergeCell ref="BZ85:CB85"/>
    <mergeCell ref="BI80:BK80"/>
    <mergeCell ref="BW83:BY83"/>
    <mergeCell ref="CQ89:CV91"/>
    <mergeCell ref="BI81:BK81"/>
    <mergeCell ref="BB86:BC86"/>
    <mergeCell ref="BW86:BY86"/>
    <mergeCell ref="BZ79:CB79"/>
    <mergeCell ref="BD86:BF86"/>
    <mergeCell ref="BW79:BY79"/>
    <mergeCell ref="AY76:BB76"/>
    <mergeCell ref="AY74:BB74"/>
    <mergeCell ref="AY75:BB75"/>
    <mergeCell ref="R65:T65"/>
    <mergeCell ref="U61:AH61"/>
    <mergeCell ref="A63:C63"/>
    <mergeCell ref="BW73:BY73"/>
    <mergeCell ref="A64:C64"/>
    <mergeCell ref="D64:N64"/>
    <mergeCell ref="O64:Q64"/>
    <mergeCell ref="BL76:BV76"/>
    <mergeCell ref="BI70:BK70"/>
    <mergeCell ref="D62:N62"/>
    <mergeCell ref="O62:Q62"/>
    <mergeCell ref="AI61:AK61"/>
    <mergeCell ref="AO62:AQ62"/>
    <mergeCell ref="BC64:BH66"/>
    <mergeCell ref="BI67:BK67"/>
    <mergeCell ref="BL67:BV67"/>
    <mergeCell ref="BW67:BY67"/>
    <mergeCell ref="AR61:BB61"/>
    <mergeCell ref="AR62:BB62"/>
    <mergeCell ref="AO64:AU66"/>
    <mergeCell ref="AV64:BB66"/>
    <mergeCell ref="BW71:BY71"/>
    <mergeCell ref="BL61:BV61"/>
    <mergeCell ref="BW61:BY61"/>
    <mergeCell ref="BI69:BK69"/>
    <mergeCell ref="BC75:BF75"/>
    <mergeCell ref="BC61:BE61"/>
    <mergeCell ref="BL62:BV62"/>
    <mergeCell ref="BB81:BC81"/>
    <mergeCell ref="BD85:BF85"/>
    <mergeCell ref="AX84:BA84"/>
    <mergeCell ref="BB84:BC84"/>
    <mergeCell ref="BD84:BF84"/>
    <mergeCell ref="BC76:BF76"/>
    <mergeCell ref="BI73:BK73"/>
    <mergeCell ref="BL73:BV73"/>
    <mergeCell ref="O59:Q59"/>
    <mergeCell ref="R59:T59"/>
    <mergeCell ref="A60:N60"/>
    <mergeCell ref="O60:Q60"/>
    <mergeCell ref="D59:N59"/>
    <mergeCell ref="BI82:BK82"/>
    <mergeCell ref="AP83:AW83"/>
    <mergeCell ref="AX83:BA83"/>
    <mergeCell ref="AP85:AW85"/>
    <mergeCell ref="X59:AH59"/>
    <mergeCell ref="O63:Q63"/>
    <mergeCell ref="R63:T63"/>
    <mergeCell ref="AL61:AN61"/>
    <mergeCell ref="BI79:BK79"/>
    <mergeCell ref="BL79:BV79"/>
    <mergeCell ref="A62:C62"/>
    <mergeCell ref="AY78:BF78"/>
    <mergeCell ref="R64:T64"/>
    <mergeCell ref="A65:N65"/>
    <mergeCell ref="O65:Q65"/>
    <mergeCell ref="D63:N63"/>
    <mergeCell ref="BI63:BK63"/>
    <mergeCell ref="BL63:BV63"/>
    <mergeCell ref="A83:U84"/>
    <mergeCell ref="BZ84:CB84"/>
    <mergeCell ref="AP86:AW86"/>
    <mergeCell ref="AX86:BA86"/>
    <mergeCell ref="AP88:AW88"/>
    <mergeCell ref="BD88:BF88"/>
    <mergeCell ref="A57:C57"/>
    <mergeCell ref="D57:N57"/>
    <mergeCell ref="X85:AL85"/>
    <mergeCell ref="X83:AL84"/>
    <mergeCell ref="BD80:BF80"/>
    <mergeCell ref="AP81:AW81"/>
    <mergeCell ref="AX81:BA81"/>
    <mergeCell ref="AP82:AW82"/>
    <mergeCell ref="AX82:BA82"/>
    <mergeCell ref="BB82:BC82"/>
    <mergeCell ref="AX80:BC80"/>
    <mergeCell ref="BD81:BF81"/>
    <mergeCell ref="BI84:BK84"/>
    <mergeCell ref="BL84:BV84"/>
    <mergeCell ref="D61:N61"/>
    <mergeCell ref="O61:Q61"/>
    <mergeCell ref="BZ67:CB67"/>
    <mergeCell ref="BW69:BY69"/>
    <mergeCell ref="BZ82:CB82"/>
    <mergeCell ref="BB88:BC88"/>
    <mergeCell ref="X86:AL88"/>
    <mergeCell ref="AX85:BA85"/>
    <mergeCell ref="AP84:AW84"/>
    <mergeCell ref="A87:E88"/>
    <mergeCell ref="BC62:BE62"/>
    <mergeCell ref="BW84:BY84"/>
    <mergeCell ref="BI85:BK85"/>
  </mergeCells>
  <phoneticPr fontId="3"/>
  <conditionalFormatting sqref="AF8:AO10">
    <cfRule type="cellIs" dxfId="65" priority="72" stopIfTrue="1" operator="equal">
      <formula>0</formula>
    </cfRule>
  </conditionalFormatting>
  <conditionalFormatting sqref="AP10:AU10">
    <cfRule type="cellIs" dxfId="64" priority="73" stopIfTrue="1" operator="equal">
      <formula>0</formula>
    </cfRule>
  </conditionalFormatting>
  <conditionalFormatting sqref="A12:J12 AW12:BD12">
    <cfRule type="cellIs" dxfId="63" priority="67" operator="equal">
      <formula>0</formula>
    </cfRule>
  </conditionalFormatting>
  <conditionalFormatting sqref="BS12">
    <cfRule type="expression" dxfId="62" priority="71" stopIfTrue="1">
      <formula>BI12=0</formula>
    </cfRule>
  </conditionalFormatting>
  <conditionalFormatting sqref="BI12:BR12 CK12:CR12">
    <cfRule type="cellIs" dxfId="61" priority="70" operator="equal">
      <formula>0</formula>
    </cfRule>
  </conditionalFormatting>
  <conditionalFormatting sqref="CS12">
    <cfRule type="expression" dxfId="60" priority="69" stopIfTrue="1">
      <formula>CK12=0</formula>
    </cfRule>
  </conditionalFormatting>
  <conditionalFormatting sqref="K12">
    <cfRule type="expression" dxfId="59" priority="68" stopIfTrue="1">
      <formula>A12=0</formula>
    </cfRule>
  </conditionalFormatting>
  <conditionalFormatting sqref="BE12">
    <cfRule type="expression" dxfId="58" priority="66" stopIfTrue="1">
      <formula>AW12=0</formula>
    </cfRule>
  </conditionalFormatting>
  <conditionalFormatting sqref="A35:C42 A44:C54 U21:W27 U29:W33 U44:W50 U35:W39 U52:W58 A28:C33 A23:C26 A14:C14 A16:C21">
    <cfRule type="expression" dxfId="57" priority="967">
      <formula>$BD$81="●"</formula>
    </cfRule>
  </conditionalFormatting>
  <conditionalFormatting sqref="BI47:BK52 BI54:BK56 BI66:BK71 BI58:BK64 U40:W42 BI14:BK24 BI75:BK83 BI40:BK45 BI35:BK35 BI31:BK31 BI88:BK88 BI26:BK29">
    <cfRule type="expression" dxfId="56" priority="977">
      <formula>$BD$83="●"</formula>
    </cfRule>
  </conditionalFormatting>
  <conditionalFormatting sqref="U59:W60">
    <cfRule type="expression" dxfId="55" priority="985">
      <formula>$BD$86="●"</formula>
    </cfRule>
  </conditionalFormatting>
  <conditionalFormatting sqref="AO29:AQ29 AO14:AQ20 AO22:AQ27 AO30 AO32:AO37 AO39:AO45 AO47:AO55 AO57:AO62">
    <cfRule type="expression" dxfId="54" priority="986">
      <formula>$BD$82="●"</formula>
    </cfRule>
  </conditionalFormatting>
  <conditionalFormatting sqref="BI73:BK73">
    <cfRule type="expression" dxfId="53" priority="994">
      <formula>$BD$84="●"</formula>
    </cfRule>
  </conditionalFormatting>
  <conditionalFormatting sqref="CC64:CE66 A61:C64 CC30:CE33 CC42:CE49 CC35:CE40 U14:W19 A56:C57 A59:C59 CC62:CE62 CC14:CE14 CC26:CE26 CC28:CE28 CC59:CE60 CC51:CE55 CC57:CE57 CC17:CE24">
    <cfRule type="expression" dxfId="52" priority="995">
      <formula>$BD$85="●"</formula>
    </cfRule>
  </conditionalFormatting>
  <conditionalFormatting sqref="CC76:CE78 CC80:CE87 CC68:CE70 CC72:CE74">
    <cfRule type="expression" dxfId="51" priority="1005">
      <formula>$BD$87="●"</formula>
    </cfRule>
  </conditionalFormatting>
  <conditionalFormatting sqref="A58:C58">
    <cfRule type="expression" dxfId="50" priority="22">
      <formula>$BD$85="●"</formula>
    </cfRule>
  </conditionalFormatting>
  <conditionalFormatting sqref="BI34:BK34">
    <cfRule type="expression" dxfId="49" priority="20">
      <formula>$BD$83="●"</formula>
    </cfRule>
  </conditionalFormatting>
  <conditionalFormatting sqref="BI33:BK33">
    <cfRule type="expression" dxfId="48" priority="19">
      <formula>$BD$83="●"</formula>
    </cfRule>
  </conditionalFormatting>
  <conditionalFormatting sqref="BI32:BK32">
    <cfRule type="expression" dxfId="47" priority="18">
      <formula>$BD$83="●"</formula>
    </cfRule>
  </conditionalFormatting>
  <conditionalFormatting sqref="BI84:BK84">
    <cfRule type="expression" dxfId="46" priority="17">
      <formula>$BD$83="●"</formula>
    </cfRule>
  </conditionalFormatting>
  <conditionalFormatting sqref="CC25:CE25">
    <cfRule type="expression" dxfId="45" priority="16">
      <formula>$BD$85="●"</formula>
    </cfRule>
  </conditionalFormatting>
  <conditionalFormatting sqref="BI85:BK85">
    <cfRule type="expression" dxfId="44" priority="15">
      <formula>$BD$83="●"</formula>
    </cfRule>
  </conditionalFormatting>
  <conditionalFormatting sqref="CC61:CE61">
    <cfRule type="expression" dxfId="43" priority="14">
      <formula>$BD$85="●"</formula>
    </cfRule>
  </conditionalFormatting>
  <conditionalFormatting sqref="BI39:BK39">
    <cfRule type="expression" dxfId="42" priority="13">
      <formula>$BD$83="●"</formula>
    </cfRule>
  </conditionalFormatting>
  <conditionalFormatting sqref="BI38:BK38">
    <cfRule type="expression" dxfId="41" priority="12">
      <formula>$BD$83="●"</formula>
    </cfRule>
  </conditionalFormatting>
  <conditionalFormatting sqref="BI37:BK37">
    <cfRule type="expression" dxfId="40" priority="11">
      <formula>$BD$83="●"</formula>
    </cfRule>
  </conditionalFormatting>
  <conditionalFormatting sqref="BI36:BK36">
    <cfRule type="expression" dxfId="39" priority="10">
      <formula>$BD$83="●"</formula>
    </cfRule>
  </conditionalFormatting>
  <conditionalFormatting sqref="BI86:BK86">
    <cfRule type="expression" dxfId="38" priority="9">
      <formula>$BD$83="●"</formula>
    </cfRule>
  </conditionalFormatting>
  <conditionalFormatting sqref="BI30:BK30">
    <cfRule type="expression" dxfId="37" priority="8">
      <formula>$BD$83="●"</formula>
    </cfRule>
  </conditionalFormatting>
  <conditionalFormatting sqref="BI87:BK87">
    <cfRule type="expression" dxfId="36" priority="7">
      <formula>$BD$83="●"</formula>
    </cfRule>
  </conditionalFormatting>
  <conditionalFormatting sqref="CC15:CE15">
    <cfRule type="expression" dxfId="35" priority="6">
      <formula>$BD$85="●"</formula>
    </cfRule>
  </conditionalFormatting>
  <conditionalFormatting sqref="CC27:CE27">
    <cfRule type="expression" dxfId="34" priority="5">
      <formula>$BD$85="●"</formula>
    </cfRule>
  </conditionalFormatting>
  <conditionalFormatting sqref="CC71:CE71">
    <cfRule type="expression" dxfId="33" priority="4">
      <formula>$BD$87="●"</formula>
    </cfRule>
  </conditionalFormatting>
  <conditionalFormatting sqref="CC56:CE56">
    <cfRule type="expression" dxfId="32" priority="3">
      <formula>$BD$85="●"</formula>
    </cfRule>
  </conditionalFormatting>
  <conditionalFormatting sqref="CC16:CE16">
    <cfRule type="expression" dxfId="31" priority="2">
      <formula>$BD$85="●"</formula>
    </cfRule>
  </conditionalFormatting>
  <conditionalFormatting sqref="A15:C15">
    <cfRule type="expression" dxfId="30" priority="1">
      <formula>$BD$81="●"</formula>
    </cfRule>
  </conditionalFormatting>
  <dataValidations count="2">
    <dataValidation type="list" allowBlank="1" showInputMessage="1" showErrorMessage="1" sqref="BD81:BF87" xr:uid="{00000000-0002-0000-0000-000000000000}">
      <formula1>"●,　"</formula1>
    </dataValidation>
    <dataValidation type="list" allowBlank="1" showInputMessage="1" showErrorMessage="1" sqref="A5:G8" xr:uid="{00000000-0002-0000-0000-000001000000}">
      <formula1>$AV$3:$AZ$3</formula1>
    </dataValidation>
  </dataValidations>
  <pageMargins left="0.78740157480314965" right="0.39370078740157483" top="0.33" bottom="0.19" header="0.43" footer="0.36"/>
  <pageSetup paperSize="8" scale="72" fitToWidth="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47</xdr:col>
                    <xdr:colOff>0</xdr:colOff>
                    <xdr:row>7</xdr:row>
                    <xdr:rowOff>0</xdr:rowOff>
                  </from>
                  <to>
                    <xdr:col>56</xdr:col>
                    <xdr:colOff>0</xdr:colOff>
                    <xdr:row>10</xdr:row>
                    <xdr:rowOff>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47</xdr:col>
                    <xdr:colOff>9525</xdr:colOff>
                    <xdr:row>8</xdr:row>
                    <xdr:rowOff>0</xdr:rowOff>
                  </from>
                  <to>
                    <xdr:col>51</xdr:col>
                    <xdr:colOff>38100</xdr:colOff>
                    <xdr:row>9</xdr:row>
                    <xdr:rowOff>38100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47</xdr:col>
                    <xdr:colOff>9525</xdr:colOff>
                    <xdr:row>9</xdr:row>
                    <xdr:rowOff>47625</xdr:rowOff>
                  </from>
                  <to>
                    <xdr:col>49</xdr:col>
                    <xdr:colOff>152400</xdr:colOff>
                    <xdr:row>9</xdr:row>
                    <xdr:rowOff>257175</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51</xdr:col>
                    <xdr:colOff>9525</xdr:colOff>
                    <xdr:row>9</xdr:row>
                    <xdr:rowOff>47625</xdr:rowOff>
                  </from>
                  <to>
                    <xdr:col>54</xdr:col>
                    <xdr:colOff>123825</xdr:colOff>
                    <xdr:row>9</xdr:row>
                    <xdr:rowOff>257175</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56</xdr:col>
                    <xdr:colOff>0</xdr:colOff>
                    <xdr:row>3</xdr:row>
                    <xdr:rowOff>0</xdr:rowOff>
                  </from>
                  <to>
                    <xdr:col>69</xdr:col>
                    <xdr:colOff>0</xdr:colOff>
                    <xdr:row>10</xdr:row>
                    <xdr:rowOff>0</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64</xdr:col>
                    <xdr:colOff>19050</xdr:colOff>
                    <xdr:row>3</xdr:row>
                    <xdr:rowOff>0</xdr:rowOff>
                  </from>
                  <to>
                    <xdr:col>68</xdr:col>
                    <xdr:colOff>38100</xdr:colOff>
                    <xdr:row>4</xdr:row>
                    <xdr:rowOff>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56</xdr:col>
                    <xdr:colOff>28575</xdr:colOff>
                    <xdr:row>3</xdr:row>
                    <xdr:rowOff>171450</xdr:rowOff>
                  </from>
                  <to>
                    <xdr:col>60</xdr:col>
                    <xdr:colOff>38100</xdr:colOff>
                    <xdr:row>5</xdr:row>
                    <xdr:rowOff>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64</xdr:col>
                    <xdr:colOff>9525</xdr:colOff>
                    <xdr:row>4</xdr:row>
                    <xdr:rowOff>0</xdr:rowOff>
                  </from>
                  <to>
                    <xdr:col>67</xdr:col>
                    <xdr:colOff>0</xdr:colOff>
                    <xdr:row>5</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47</xdr:col>
                    <xdr:colOff>9525</xdr:colOff>
                    <xdr:row>6</xdr:row>
                    <xdr:rowOff>38100</xdr:rowOff>
                  </from>
                  <to>
                    <xdr:col>50</xdr:col>
                    <xdr:colOff>123825</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95"/>
  <sheetViews>
    <sheetView showGridLines="0" zoomScale="55" zoomScaleNormal="55" zoomScaleSheetLayoutView="50" workbookViewId="0">
      <selection sqref="A1:BE2"/>
    </sheetView>
  </sheetViews>
  <sheetFormatPr defaultRowHeight="13.5" x14ac:dyDescent="0.15"/>
  <cols>
    <col min="1" max="40" width="2.5" customWidth="1"/>
    <col min="41" max="43" width="2.625" customWidth="1"/>
    <col min="44" max="60" width="2.5" customWidth="1"/>
    <col min="61" max="63" width="2.625" customWidth="1"/>
    <col min="64" max="80" width="2.5" customWidth="1"/>
    <col min="81" max="83" width="2.625" customWidth="1"/>
    <col min="84" max="100" width="2.5" customWidth="1"/>
  </cols>
  <sheetData>
    <row r="1" spans="1:100" ht="18.75" customHeight="1" x14ac:dyDescent="0.3">
      <c r="A1" s="294" t="s">
        <v>391</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6"/>
      <c r="BG1" s="6"/>
      <c r="BH1" s="6"/>
      <c r="BI1" s="6"/>
      <c r="BJ1" s="6"/>
      <c r="BK1" s="6"/>
      <c r="BL1" s="6"/>
      <c r="BM1" s="6"/>
      <c r="BN1" s="6"/>
      <c r="BO1" s="6"/>
      <c r="BP1" s="6"/>
      <c r="BQ1" s="6"/>
      <c r="BR1" s="6"/>
      <c r="BS1" s="6"/>
      <c r="BT1" s="6"/>
      <c r="BU1" s="6"/>
      <c r="BV1" s="6"/>
      <c r="BW1" s="6"/>
      <c r="BX1" s="6"/>
      <c r="BY1" s="6"/>
      <c r="BZ1" s="6"/>
      <c r="CA1" s="6"/>
      <c r="CB1" s="6"/>
      <c r="CC1" s="6"/>
      <c r="CD1" s="6"/>
      <c r="CE1" s="6"/>
      <c r="CF1" s="7"/>
      <c r="CG1" s="7"/>
      <c r="CH1" s="7"/>
      <c r="CI1" s="7"/>
      <c r="CJ1" s="7"/>
      <c r="CK1" s="7"/>
      <c r="CL1" s="7"/>
      <c r="CM1" s="7"/>
      <c r="CN1" s="7"/>
      <c r="CO1" s="7"/>
      <c r="CP1" s="7"/>
      <c r="CQ1" s="7"/>
      <c r="CR1" s="7"/>
      <c r="CS1" s="7"/>
      <c r="CT1" s="7"/>
      <c r="CU1" s="7"/>
      <c r="CV1" s="7"/>
    </row>
    <row r="2" spans="1:100" ht="17.25" customHeight="1" x14ac:dyDescent="0.3">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6"/>
      <c r="BG2" s="6"/>
      <c r="BH2" s="6"/>
      <c r="BI2" s="6"/>
      <c r="BJ2" s="6"/>
      <c r="BK2" s="6"/>
      <c r="BL2" s="6"/>
      <c r="BM2" s="6"/>
      <c r="BN2" s="6"/>
      <c r="BO2" s="6"/>
      <c r="BP2" s="6"/>
      <c r="BQ2" s="6"/>
      <c r="BR2" s="6"/>
      <c r="BS2" s="6"/>
      <c r="BT2" s="6"/>
      <c r="BU2" s="6"/>
      <c r="BV2" s="6"/>
      <c r="BW2" s="6"/>
      <c r="BX2" s="6"/>
      <c r="BY2" s="6"/>
      <c r="BZ2" s="6"/>
      <c r="CA2" s="6"/>
      <c r="CB2" s="6"/>
      <c r="CC2" s="6"/>
      <c r="CD2" s="6"/>
      <c r="CE2" s="7"/>
      <c r="CF2" s="7"/>
      <c r="CG2" s="7"/>
      <c r="CH2" s="7"/>
      <c r="CI2" s="7"/>
      <c r="CJ2" s="7"/>
      <c r="CK2" s="7"/>
      <c r="CL2" s="7"/>
      <c r="CM2" s="7"/>
      <c r="CN2" s="7"/>
      <c r="CO2" s="7"/>
      <c r="CP2" s="7"/>
      <c r="CQ2" s="7"/>
      <c r="CR2" s="7"/>
      <c r="CS2" s="7"/>
      <c r="CT2" s="7"/>
      <c r="CU2" s="7"/>
      <c r="CV2" s="7"/>
    </row>
    <row r="3" spans="1:100" ht="14.25" customHeight="1" thickBot="1" x14ac:dyDescent="0.2">
      <c r="A3" s="8"/>
      <c r="B3" s="8"/>
      <c r="C3" s="8"/>
      <c r="D3" s="8"/>
      <c r="E3" s="8"/>
      <c r="F3" s="8"/>
      <c r="G3" s="8"/>
      <c r="H3" s="6"/>
      <c r="I3" s="295" t="s">
        <v>0</v>
      </c>
      <c r="J3" s="295"/>
      <c r="K3" s="295"/>
      <c r="L3" s="295"/>
      <c r="M3" s="295"/>
      <c r="N3" s="295"/>
      <c r="O3" s="295"/>
      <c r="P3" s="295"/>
      <c r="Q3" s="295"/>
      <c r="R3" s="8"/>
      <c r="S3" s="8"/>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10" t="str">
        <f>IF(CEILING(CJ4-1,7)-1&lt;CJ4,"",CEILING(CJ4-1,7)-1)</f>
        <v/>
      </c>
      <c r="AW3" s="10">
        <f>IF(AV3="",CEILING(CJ4-1,7)+6,AV3+7)</f>
        <v>44050</v>
      </c>
      <c r="AX3" s="10">
        <f>AW3+14</f>
        <v>44064</v>
      </c>
      <c r="AY3" s="10">
        <f>AX3+7</f>
        <v>44071</v>
      </c>
      <c r="AZ3" s="10"/>
      <c r="BA3" s="40"/>
      <c r="BB3" s="40"/>
      <c r="BC3" s="40"/>
      <c r="BD3" s="6"/>
      <c r="BE3" s="296" t="s">
        <v>1</v>
      </c>
      <c r="BF3" s="296"/>
      <c r="BG3" s="296"/>
      <c r="BH3" s="296"/>
      <c r="BI3" s="296"/>
      <c r="BJ3" s="296"/>
      <c r="BK3" s="296"/>
      <c r="BL3" s="296"/>
      <c r="BM3" s="296"/>
      <c r="BN3" s="296"/>
      <c r="BO3" s="296"/>
      <c r="BP3" s="296"/>
      <c r="BQ3" s="296"/>
      <c r="BR3" s="6"/>
      <c r="BS3" s="6"/>
      <c r="BT3" s="6"/>
      <c r="BU3" s="6"/>
      <c r="BV3" s="6"/>
      <c r="BW3" s="6"/>
      <c r="BX3" s="6"/>
      <c r="BY3" s="6"/>
      <c r="BZ3" s="6"/>
      <c r="CA3" s="6"/>
      <c r="CB3" s="6"/>
      <c r="CC3" s="6"/>
      <c r="CD3" s="6"/>
      <c r="CE3" s="6"/>
      <c r="CF3" s="11"/>
      <c r="CG3" s="11"/>
      <c r="CH3" s="11"/>
      <c r="CI3" s="11"/>
      <c r="CJ3" s="11"/>
      <c r="CK3" s="11"/>
      <c r="CL3" s="11"/>
      <c r="CM3" s="11"/>
      <c r="CN3" s="11"/>
      <c r="CO3" s="11"/>
      <c r="CP3" s="11"/>
      <c r="CQ3" s="11"/>
      <c r="CR3" s="11"/>
      <c r="CS3" s="11"/>
      <c r="CT3" s="11"/>
      <c r="CU3" s="11"/>
      <c r="CV3" s="11"/>
    </row>
    <row r="4" spans="1:100" ht="14.25" customHeight="1" thickTop="1" x14ac:dyDescent="0.15">
      <c r="A4" s="297" t="s">
        <v>2</v>
      </c>
      <c r="B4" s="298"/>
      <c r="C4" s="298"/>
      <c r="D4" s="298"/>
      <c r="E4" s="298"/>
      <c r="F4" s="298"/>
      <c r="G4" s="299"/>
      <c r="H4" s="6"/>
      <c r="I4" s="297" t="s">
        <v>3</v>
      </c>
      <c r="J4" s="298"/>
      <c r="K4" s="298"/>
      <c r="L4" s="298"/>
      <c r="M4" s="298"/>
      <c r="N4" s="298"/>
      <c r="O4" s="298"/>
      <c r="P4" s="298"/>
      <c r="Q4" s="298"/>
      <c r="R4" s="298"/>
      <c r="S4" s="298"/>
      <c r="T4" s="298"/>
      <c r="U4" s="298"/>
      <c r="V4" s="298"/>
      <c r="W4" s="298"/>
      <c r="X4" s="298"/>
      <c r="Y4" s="298"/>
      <c r="Z4" s="298"/>
      <c r="AA4" s="298"/>
      <c r="AB4" s="298"/>
      <c r="AC4" s="298"/>
      <c r="AD4" s="298"/>
      <c r="AE4" s="300"/>
      <c r="AF4" s="301" t="s">
        <v>4</v>
      </c>
      <c r="AG4" s="298"/>
      <c r="AH4" s="298"/>
      <c r="AI4" s="298"/>
      <c r="AJ4" s="298"/>
      <c r="AK4" s="298"/>
      <c r="AL4" s="298"/>
      <c r="AM4" s="298"/>
      <c r="AN4" s="300"/>
      <c r="AO4" s="301" t="s">
        <v>33</v>
      </c>
      <c r="AP4" s="298"/>
      <c r="AQ4" s="298"/>
      <c r="AR4" s="298"/>
      <c r="AS4" s="298"/>
      <c r="AT4" s="298"/>
      <c r="AU4" s="300"/>
      <c r="AV4" s="301" t="s">
        <v>5</v>
      </c>
      <c r="AW4" s="298"/>
      <c r="AX4" s="298"/>
      <c r="AY4" s="298"/>
      <c r="AZ4" s="298"/>
      <c r="BA4" s="298"/>
      <c r="BB4" s="298"/>
      <c r="BC4" s="298"/>
      <c r="BD4" s="299"/>
      <c r="BE4" s="302" t="s">
        <v>6</v>
      </c>
      <c r="BF4" s="303"/>
      <c r="BG4" s="303"/>
      <c r="BH4" s="303"/>
      <c r="BI4" s="303"/>
      <c r="BJ4" s="303"/>
      <c r="BK4" s="303"/>
      <c r="BL4" s="303"/>
      <c r="BM4" s="12" t="s">
        <v>7</v>
      </c>
      <c r="BN4" s="284" t="s">
        <v>8</v>
      </c>
      <c r="BO4" s="284"/>
      <c r="BP4" s="284"/>
      <c r="BQ4" s="285"/>
      <c r="BR4" s="278" t="s">
        <v>9</v>
      </c>
      <c r="BS4" s="279"/>
      <c r="BT4" s="279"/>
      <c r="BU4" s="279"/>
      <c r="BV4" s="224" t="s">
        <v>32</v>
      </c>
      <c r="BW4" s="224"/>
      <c r="BX4" s="224"/>
      <c r="BY4" s="224"/>
      <c r="BZ4" s="224"/>
      <c r="CA4" s="224"/>
      <c r="CB4" s="224"/>
      <c r="CC4" s="224"/>
      <c r="CD4" s="224"/>
      <c r="CE4" s="224"/>
      <c r="CF4" s="224"/>
      <c r="CG4" s="252" t="s">
        <v>10</v>
      </c>
      <c r="CH4" s="252"/>
      <c r="CI4" s="253"/>
      <c r="CJ4" s="256">
        <f>さいたま①!CJ4</f>
        <v>44044</v>
      </c>
      <c r="CK4" s="257"/>
      <c r="CL4" s="257"/>
      <c r="CM4" s="257"/>
      <c r="CN4" s="257"/>
      <c r="CO4" s="257"/>
      <c r="CP4" s="257"/>
      <c r="CQ4" s="257"/>
      <c r="CR4" s="257"/>
      <c r="CS4" s="257"/>
      <c r="CT4" s="257"/>
      <c r="CU4" s="257"/>
      <c r="CV4" s="257"/>
    </row>
    <row r="5" spans="1:100" ht="17.25" customHeight="1" x14ac:dyDescent="0.15">
      <c r="A5" s="196" t="s">
        <v>32</v>
      </c>
      <c r="B5" s="197"/>
      <c r="C5" s="197"/>
      <c r="D5" s="197"/>
      <c r="E5" s="197"/>
      <c r="F5" s="197"/>
      <c r="G5" s="198"/>
      <c r="H5" s="6"/>
      <c r="I5" s="202"/>
      <c r="J5" s="203"/>
      <c r="K5" s="203"/>
      <c r="L5" s="203"/>
      <c r="M5" s="203"/>
      <c r="N5" s="203"/>
      <c r="O5" s="203"/>
      <c r="P5" s="203"/>
      <c r="Q5" s="203"/>
      <c r="R5" s="203"/>
      <c r="S5" s="203"/>
      <c r="T5" s="203"/>
      <c r="U5" s="203"/>
      <c r="V5" s="203"/>
      <c r="W5" s="203"/>
      <c r="X5" s="203"/>
      <c r="Y5" s="203"/>
      <c r="Z5" s="203"/>
      <c r="AA5" s="203"/>
      <c r="AB5" s="203"/>
      <c r="AC5" s="203"/>
      <c r="AD5" s="203"/>
      <c r="AE5" s="204"/>
      <c r="AF5" s="208"/>
      <c r="AG5" s="209"/>
      <c r="AH5" s="209"/>
      <c r="AI5" s="209"/>
      <c r="AJ5" s="209"/>
      <c r="AK5" s="209"/>
      <c r="AL5" s="209"/>
      <c r="AM5" s="209"/>
      <c r="AN5" s="210"/>
      <c r="AO5" s="214"/>
      <c r="AP5" s="215"/>
      <c r="AQ5" s="215"/>
      <c r="AR5" s="215"/>
      <c r="AS5" s="215"/>
      <c r="AT5" s="215"/>
      <c r="AU5" s="216"/>
      <c r="AV5" s="220" t="s">
        <v>11</v>
      </c>
      <c r="AW5" s="221"/>
      <c r="AX5" s="304"/>
      <c r="AY5" s="304"/>
      <c r="AZ5" s="304"/>
      <c r="BA5" s="304"/>
      <c r="BB5" s="304"/>
      <c r="BC5" s="304"/>
      <c r="BD5" s="6" t="s">
        <v>12</v>
      </c>
      <c r="BE5" s="13"/>
      <c r="BF5" s="305" t="s">
        <v>13</v>
      </c>
      <c r="BG5" s="305"/>
      <c r="BH5" s="305"/>
      <c r="BI5" s="305"/>
      <c r="BJ5" s="305"/>
      <c r="BK5" s="305"/>
      <c r="BL5" s="14"/>
      <c r="BM5" s="14"/>
      <c r="BN5" s="305" t="s">
        <v>34</v>
      </c>
      <c r="BO5" s="305"/>
      <c r="BP5" s="305"/>
      <c r="BQ5" s="306"/>
      <c r="BR5" s="280"/>
      <c r="BS5" s="281"/>
      <c r="BT5" s="281"/>
      <c r="BU5" s="281"/>
      <c r="BV5" s="225"/>
      <c r="BW5" s="225"/>
      <c r="BX5" s="225"/>
      <c r="BY5" s="225"/>
      <c r="BZ5" s="225"/>
      <c r="CA5" s="225"/>
      <c r="CB5" s="225"/>
      <c r="CC5" s="225"/>
      <c r="CD5" s="225"/>
      <c r="CE5" s="225"/>
      <c r="CF5" s="225"/>
      <c r="CG5" s="254"/>
      <c r="CH5" s="254"/>
      <c r="CI5" s="255"/>
      <c r="CJ5" s="256"/>
      <c r="CK5" s="257"/>
      <c r="CL5" s="257"/>
      <c r="CM5" s="257"/>
      <c r="CN5" s="257"/>
      <c r="CO5" s="257"/>
      <c r="CP5" s="257"/>
      <c r="CQ5" s="257"/>
      <c r="CR5" s="257"/>
      <c r="CS5" s="257"/>
      <c r="CT5" s="257"/>
      <c r="CU5" s="257"/>
      <c r="CV5" s="257"/>
    </row>
    <row r="6" spans="1:100" ht="17.25" customHeight="1" x14ac:dyDescent="0.15">
      <c r="A6" s="196"/>
      <c r="B6" s="197"/>
      <c r="C6" s="197"/>
      <c r="D6" s="197"/>
      <c r="E6" s="197"/>
      <c r="F6" s="197"/>
      <c r="G6" s="198"/>
      <c r="H6" s="6"/>
      <c r="I6" s="205"/>
      <c r="J6" s="206"/>
      <c r="K6" s="206"/>
      <c r="L6" s="206"/>
      <c r="M6" s="206"/>
      <c r="N6" s="206"/>
      <c r="O6" s="206"/>
      <c r="P6" s="206"/>
      <c r="Q6" s="206"/>
      <c r="R6" s="206"/>
      <c r="S6" s="206"/>
      <c r="T6" s="206"/>
      <c r="U6" s="206"/>
      <c r="V6" s="206"/>
      <c r="W6" s="206"/>
      <c r="X6" s="206"/>
      <c r="Y6" s="206"/>
      <c r="Z6" s="206"/>
      <c r="AA6" s="206"/>
      <c r="AB6" s="206"/>
      <c r="AC6" s="206"/>
      <c r="AD6" s="206"/>
      <c r="AE6" s="207"/>
      <c r="AF6" s="211"/>
      <c r="AG6" s="212"/>
      <c r="AH6" s="212"/>
      <c r="AI6" s="212"/>
      <c r="AJ6" s="212"/>
      <c r="AK6" s="212"/>
      <c r="AL6" s="212"/>
      <c r="AM6" s="212"/>
      <c r="AN6" s="213"/>
      <c r="AO6" s="217"/>
      <c r="AP6" s="218"/>
      <c r="AQ6" s="218"/>
      <c r="AR6" s="218"/>
      <c r="AS6" s="218"/>
      <c r="AT6" s="218"/>
      <c r="AU6" s="219"/>
      <c r="AV6" s="220" t="s">
        <v>11</v>
      </c>
      <c r="AW6" s="221"/>
      <c r="AX6" s="307" t="s">
        <v>32</v>
      </c>
      <c r="AY6" s="307"/>
      <c r="AZ6" s="307"/>
      <c r="BA6" s="307"/>
      <c r="BB6" s="307"/>
      <c r="BC6" s="307"/>
      <c r="BD6" s="6" t="s">
        <v>12</v>
      </c>
      <c r="BE6" s="15"/>
      <c r="BF6" s="308"/>
      <c r="BG6" s="308"/>
      <c r="BH6" s="308"/>
      <c r="BI6" s="308"/>
      <c r="BJ6" s="283"/>
      <c r="BK6" s="283"/>
      <c r="BL6" s="283"/>
      <c r="BM6" s="283"/>
      <c r="BN6" s="283"/>
      <c r="BO6" s="283"/>
      <c r="BP6" s="283"/>
      <c r="BQ6" s="16"/>
      <c r="BR6" s="227" t="s">
        <v>14</v>
      </c>
      <c r="BS6" s="228"/>
      <c r="BT6" s="228"/>
      <c r="BU6" s="228"/>
      <c r="BV6" s="228"/>
      <c r="BW6" s="228"/>
      <c r="BX6" s="228"/>
      <c r="BY6" s="228"/>
      <c r="BZ6" s="228"/>
      <c r="CA6" s="228"/>
      <c r="CB6" s="228"/>
      <c r="CC6" s="228"/>
      <c r="CD6" s="228"/>
      <c r="CE6" s="228"/>
      <c r="CF6" s="228"/>
      <c r="CG6" s="228"/>
      <c r="CH6" s="228"/>
      <c r="CI6" s="229"/>
      <c r="CJ6" s="256"/>
      <c r="CK6" s="257"/>
      <c r="CL6" s="257"/>
      <c r="CM6" s="257"/>
      <c r="CN6" s="257"/>
      <c r="CO6" s="257"/>
      <c r="CP6" s="257"/>
      <c r="CQ6" s="257"/>
      <c r="CR6" s="257"/>
      <c r="CS6" s="257"/>
      <c r="CT6" s="257"/>
      <c r="CU6" s="257"/>
      <c r="CV6" s="257"/>
    </row>
    <row r="7" spans="1:100" ht="18" customHeight="1" x14ac:dyDescent="0.15">
      <c r="A7" s="196"/>
      <c r="B7" s="197"/>
      <c r="C7" s="197"/>
      <c r="D7" s="197"/>
      <c r="E7" s="197"/>
      <c r="F7" s="197"/>
      <c r="G7" s="198"/>
      <c r="H7" s="6"/>
      <c r="I7" s="230" t="s">
        <v>15</v>
      </c>
      <c r="J7" s="231"/>
      <c r="K7" s="251" t="s">
        <v>32</v>
      </c>
      <c r="L7" s="251"/>
      <c r="M7" s="251"/>
      <c r="N7" s="17" t="s">
        <v>16</v>
      </c>
      <c r="O7" s="251" t="s">
        <v>32</v>
      </c>
      <c r="P7" s="251"/>
      <c r="Q7" s="251"/>
      <c r="R7" s="17" t="s">
        <v>16</v>
      </c>
      <c r="S7" s="251" t="s">
        <v>32</v>
      </c>
      <c r="T7" s="251"/>
      <c r="U7" s="251"/>
      <c r="V7" s="251"/>
      <c r="W7" s="292" t="s">
        <v>17</v>
      </c>
      <c r="X7" s="292"/>
      <c r="Y7" s="292"/>
      <c r="Z7" s="293" t="s">
        <v>32</v>
      </c>
      <c r="AA7" s="293"/>
      <c r="AB7" s="293"/>
      <c r="AC7" s="293"/>
      <c r="AD7" s="286" t="s">
        <v>18</v>
      </c>
      <c r="AE7" s="287"/>
      <c r="AF7" s="236" t="s">
        <v>19</v>
      </c>
      <c r="AG7" s="237"/>
      <c r="AH7" s="237"/>
      <c r="AI7" s="237"/>
      <c r="AJ7" s="237"/>
      <c r="AK7" s="237"/>
      <c r="AL7" s="237"/>
      <c r="AM7" s="237"/>
      <c r="AN7" s="237"/>
      <c r="AO7" s="237"/>
      <c r="AP7" s="237"/>
      <c r="AQ7" s="237"/>
      <c r="AR7" s="237"/>
      <c r="AS7" s="237"/>
      <c r="AT7" s="237"/>
      <c r="AU7" s="18"/>
      <c r="AV7" s="19"/>
      <c r="AW7" s="288" t="s">
        <v>20</v>
      </c>
      <c r="AX7" s="288"/>
      <c r="AY7" s="288"/>
      <c r="AZ7" s="288"/>
      <c r="BA7" s="288"/>
      <c r="BB7" s="20"/>
      <c r="BC7" s="20"/>
      <c r="BD7" s="21"/>
      <c r="BE7" s="258" t="s">
        <v>21</v>
      </c>
      <c r="BF7" s="259"/>
      <c r="BG7" s="259"/>
      <c r="BH7" s="259"/>
      <c r="BI7" s="260"/>
      <c r="BJ7" s="264" t="s">
        <v>22</v>
      </c>
      <c r="BK7" s="259"/>
      <c r="BL7" s="259"/>
      <c r="BM7" s="259"/>
      <c r="BN7" s="259"/>
      <c r="BO7" s="259"/>
      <c r="BP7" s="259"/>
      <c r="BQ7" s="265"/>
      <c r="BR7" s="266" t="s">
        <v>32</v>
      </c>
      <c r="BS7" s="267"/>
      <c r="BT7" s="267"/>
      <c r="BU7" s="267"/>
      <c r="BV7" s="267"/>
      <c r="BW7" s="267"/>
      <c r="BX7" s="267"/>
      <c r="BY7" s="267"/>
      <c r="BZ7" s="267"/>
      <c r="CA7" s="267"/>
      <c r="CB7" s="267"/>
      <c r="CC7" s="267"/>
      <c r="CD7" s="267"/>
      <c r="CE7" s="267"/>
      <c r="CF7" s="267"/>
      <c r="CG7" s="267"/>
      <c r="CH7" s="267"/>
      <c r="CI7" s="268"/>
      <c r="CJ7" s="272">
        <f>さいたま①!CJ7</f>
        <v>44026</v>
      </c>
      <c r="CK7" s="273"/>
      <c r="CL7" s="273"/>
      <c r="CM7" s="273"/>
      <c r="CN7" s="273"/>
      <c r="CO7" s="273"/>
      <c r="CP7" s="273"/>
      <c r="CQ7" s="273"/>
      <c r="CR7" s="273"/>
      <c r="CS7" s="273"/>
      <c r="CT7" s="273"/>
      <c r="CU7" s="273"/>
      <c r="CV7" s="273"/>
    </row>
    <row r="8" spans="1:100" ht="14.25" customHeight="1" thickBot="1" x14ac:dyDescent="0.2">
      <c r="A8" s="199"/>
      <c r="B8" s="200"/>
      <c r="C8" s="200"/>
      <c r="D8" s="200"/>
      <c r="E8" s="200"/>
      <c r="F8" s="200"/>
      <c r="G8" s="201"/>
      <c r="H8" s="6"/>
      <c r="I8" s="239" t="s">
        <v>23</v>
      </c>
      <c r="J8" s="234"/>
      <c r="K8" s="234"/>
      <c r="L8" s="234"/>
      <c r="M8" s="234"/>
      <c r="N8" s="234"/>
      <c r="O8" s="234"/>
      <c r="P8" s="234"/>
      <c r="Q8" s="234"/>
      <c r="R8" s="234"/>
      <c r="S8" s="234"/>
      <c r="T8" s="234"/>
      <c r="U8" s="234"/>
      <c r="V8" s="234"/>
      <c r="W8" s="234"/>
      <c r="X8" s="234"/>
      <c r="Y8" s="234"/>
      <c r="Z8" s="234"/>
      <c r="AA8" s="234"/>
      <c r="AB8" s="234"/>
      <c r="AC8" s="234"/>
      <c r="AD8" s="234"/>
      <c r="AE8" s="235"/>
      <c r="AF8" s="240" t="str">
        <f>IF(A12+BI12=0,"",A12+BI12)</f>
        <v/>
      </c>
      <c r="AG8" s="241"/>
      <c r="AH8" s="241"/>
      <c r="AI8" s="241"/>
      <c r="AJ8" s="241"/>
      <c r="AK8" s="241"/>
      <c r="AL8" s="241"/>
      <c r="AM8" s="241"/>
      <c r="AN8" s="241"/>
      <c r="AO8" s="241"/>
      <c r="AP8" s="234"/>
      <c r="AQ8" s="234"/>
      <c r="AR8" s="234"/>
      <c r="AS8" s="234"/>
      <c r="AT8" s="234"/>
      <c r="AU8" s="235"/>
      <c r="AV8" s="236" t="s">
        <v>24</v>
      </c>
      <c r="AW8" s="237"/>
      <c r="AX8" s="237"/>
      <c r="AY8" s="237"/>
      <c r="AZ8" s="237"/>
      <c r="BA8" s="237"/>
      <c r="BB8" s="237"/>
      <c r="BC8" s="237"/>
      <c r="BD8" s="238"/>
      <c r="BE8" s="184" t="s">
        <v>32</v>
      </c>
      <c r="BF8" s="185"/>
      <c r="BG8" s="185"/>
      <c r="BH8" s="185"/>
      <c r="BI8" s="186"/>
      <c r="BJ8" s="190" t="s">
        <v>32</v>
      </c>
      <c r="BK8" s="191"/>
      <c r="BL8" s="191"/>
      <c r="BM8" s="191"/>
      <c r="BN8" s="191"/>
      <c r="BO8" s="191"/>
      <c r="BP8" s="191"/>
      <c r="BQ8" s="192"/>
      <c r="BR8" s="266"/>
      <c r="BS8" s="267"/>
      <c r="BT8" s="267"/>
      <c r="BU8" s="267"/>
      <c r="BV8" s="267"/>
      <c r="BW8" s="267"/>
      <c r="BX8" s="267"/>
      <c r="BY8" s="267"/>
      <c r="BZ8" s="267"/>
      <c r="CA8" s="267"/>
      <c r="CB8" s="267"/>
      <c r="CC8" s="267"/>
      <c r="CD8" s="267"/>
      <c r="CE8" s="267"/>
      <c r="CF8" s="267"/>
      <c r="CG8" s="267"/>
      <c r="CH8" s="267"/>
      <c r="CI8" s="268"/>
      <c r="CJ8" s="6"/>
      <c r="CK8" s="6"/>
      <c r="CL8" s="6"/>
      <c r="CM8" s="6"/>
      <c r="CN8" s="6"/>
      <c r="CO8" s="6"/>
      <c r="CP8" s="6"/>
      <c r="CQ8" s="6"/>
      <c r="CR8" s="6"/>
      <c r="CS8" s="6"/>
      <c r="CT8" s="6"/>
      <c r="CU8" s="6"/>
      <c r="CV8" s="6"/>
    </row>
    <row r="9" spans="1:100" ht="14.25" thickTop="1" x14ac:dyDescent="0.15">
      <c r="A9" s="6"/>
      <c r="B9" s="6"/>
      <c r="C9" s="6"/>
      <c r="D9" s="6"/>
      <c r="E9" s="6"/>
      <c r="F9" s="6"/>
      <c r="G9" s="6"/>
      <c r="H9" s="6"/>
      <c r="I9" s="202" t="s">
        <v>32</v>
      </c>
      <c r="J9" s="203"/>
      <c r="K9" s="203"/>
      <c r="L9" s="203"/>
      <c r="M9" s="203"/>
      <c r="N9" s="203"/>
      <c r="O9" s="203"/>
      <c r="P9" s="203"/>
      <c r="Q9" s="203"/>
      <c r="R9" s="203"/>
      <c r="S9" s="203"/>
      <c r="T9" s="203"/>
      <c r="U9" s="203"/>
      <c r="V9" s="203"/>
      <c r="W9" s="203"/>
      <c r="X9" s="203"/>
      <c r="Y9" s="203"/>
      <c r="Z9" s="203"/>
      <c r="AA9" s="203"/>
      <c r="AB9" s="203"/>
      <c r="AC9" s="203"/>
      <c r="AD9" s="203"/>
      <c r="AE9" s="204"/>
      <c r="AF9" s="240"/>
      <c r="AG9" s="241"/>
      <c r="AH9" s="241"/>
      <c r="AI9" s="241"/>
      <c r="AJ9" s="241"/>
      <c r="AK9" s="241"/>
      <c r="AL9" s="241"/>
      <c r="AM9" s="241"/>
      <c r="AN9" s="241"/>
      <c r="AO9" s="241"/>
      <c r="AP9" s="244" t="s">
        <v>25</v>
      </c>
      <c r="AQ9" s="245"/>
      <c r="AR9" s="245"/>
      <c r="AS9" s="245"/>
      <c r="AT9" s="245"/>
      <c r="AU9" s="246"/>
      <c r="AV9" s="22"/>
      <c r="AW9" s="234" t="s">
        <v>26</v>
      </c>
      <c r="AX9" s="234"/>
      <c r="AY9" s="234"/>
      <c r="AZ9" s="234"/>
      <c r="BA9" s="234"/>
      <c r="BB9" s="22"/>
      <c r="BC9" s="6"/>
      <c r="BD9" s="6"/>
      <c r="BE9" s="184"/>
      <c r="BF9" s="185"/>
      <c r="BG9" s="185"/>
      <c r="BH9" s="185"/>
      <c r="BI9" s="186"/>
      <c r="BJ9" s="190"/>
      <c r="BK9" s="191"/>
      <c r="BL9" s="191"/>
      <c r="BM9" s="191"/>
      <c r="BN9" s="191"/>
      <c r="BO9" s="191"/>
      <c r="BP9" s="191"/>
      <c r="BQ9" s="192"/>
      <c r="BR9" s="266"/>
      <c r="BS9" s="267"/>
      <c r="BT9" s="267"/>
      <c r="BU9" s="267"/>
      <c r="BV9" s="267"/>
      <c r="BW9" s="267"/>
      <c r="BX9" s="267"/>
      <c r="BY9" s="267"/>
      <c r="BZ9" s="267"/>
      <c r="CA9" s="267"/>
      <c r="CB9" s="267"/>
      <c r="CC9" s="267"/>
      <c r="CD9" s="267"/>
      <c r="CE9" s="267"/>
      <c r="CF9" s="267"/>
      <c r="CG9" s="267"/>
      <c r="CH9" s="267"/>
      <c r="CI9" s="268"/>
      <c r="CJ9" s="6"/>
      <c r="CK9" s="6"/>
      <c r="CL9" s="6"/>
      <c r="CM9" s="6"/>
      <c r="CN9" s="6"/>
      <c r="CO9" s="6"/>
      <c r="CP9" s="6"/>
      <c r="CQ9" s="6"/>
      <c r="CR9" s="6"/>
      <c r="CS9" s="6"/>
      <c r="CT9" s="6"/>
      <c r="CU9" s="6"/>
      <c r="CV9" s="6"/>
    </row>
    <row r="10" spans="1:100" ht="25.5" customHeight="1" thickBot="1" x14ac:dyDescent="0.2">
      <c r="A10" s="6"/>
      <c r="B10" s="6"/>
      <c r="C10" s="6"/>
      <c r="D10" s="6"/>
      <c r="E10" s="6"/>
      <c r="F10" s="6"/>
      <c r="G10" s="6"/>
      <c r="H10" s="6"/>
      <c r="I10" s="289"/>
      <c r="J10" s="290"/>
      <c r="K10" s="290"/>
      <c r="L10" s="290"/>
      <c r="M10" s="290"/>
      <c r="N10" s="290"/>
      <c r="O10" s="290"/>
      <c r="P10" s="290"/>
      <c r="Q10" s="290"/>
      <c r="R10" s="290"/>
      <c r="S10" s="290"/>
      <c r="T10" s="290"/>
      <c r="U10" s="290"/>
      <c r="V10" s="290"/>
      <c r="W10" s="290"/>
      <c r="X10" s="290"/>
      <c r="Y10" s="290"/>
      <c r="Z10" s="290"/>
      <c r="AA10" s="290"/>
      <c r="AB10" s="290"/>
      <c r="AC10" s="290"/>
      <c r="AD10" s="290"/>
      <c r="AE10" s="291"/>
      <c r="AF10" s="242"/>
      <c r="AG10" s="243"/>
      <c r="AH10" s="243"/>
      <c r="AI10" s="243"/>
      <c r="AJ10" s="243"/>
      <c r="AK10" s="243"/>
      <c r="AL10" s="243"/>
      <c r="AM10" s="243"/>
      <c r="AN10" s="243"/>
      <c r="AO10" s="243"/>
      <c r="AP10" s="247"/>
      <c r="AQ10" s="248"/>
      <c r="AR10" s="248"/>
      <c r="AS10" s="248"/>
      <c r="AT10" s="248"/>
      <c r="AU10" s="249"/>
      <c r="AV10" s="23"/>
      <c r="AW10" s="9" t="s">
        <v>27</v>
      </c>
      <c r="AX10" s="9"/>
      <c r="AY10" s="9"/>
      <c r="AZ10" s="23"/>
      <c r="BA10" s="226" t="s">
        <v>28</v>
      </c>
      <c r="BB10" s="226"/>
      <c r="BC10" s="226"/>
      <c r="BD10" s="24"/>
      <c r="BE10" s="187"/>
      <c r="BF10" s="188"/>
      <c r="BG10" s="188"/>
      <c r="BH10" s="188"/>
      <c r="BI10" s="189"/>
      <c r="BJ10" s="193"/>
      <c r="BK10" s="194"/>
      <c r="BL10" s="194"/>
      <c r="BM10" s="194"/>
      <c r="BN10" s="194"/>
      <c r="BO10" s="194"/>
      <c r="BP10" s="194"/>
      <c r="BQ10" s="195"/>
      <c r="BR10" s="269"/>
      <c r="BS10" s="270"/>
      <c r="BT10" s="270"/>
      <c r="BU10" s="270"/>
      <c r="BV10" s="270"/>
      <c r="BW10" s="270"/>
      <c r="BX10" s="270"/>
      <c r="BY10" s="270"/>
      <c r="BZ10" s="270"/>
      <c r="CA10" s="270"/>
      <c r="CB10" s="270"/>
      <c r="CC10" s="270"/>
      <c r="CD10" s="270"/>
      <c r="CE10" s="270"/>
      <c r="CF10" s="270"/>
      <c r="CG10" s="270"/>
      <c r="CH10" s="270"/>
      <c r="CI10" s="271"/>
      <c r="CJ10" s="6"/>
      <c r="CK10" s="6"/>
      <c r="CL10" s="6"/>
      <c r="CM10" s="6"/>
      <c r="CN10" s="6"/>
      <c r="CO10" s="6"/>
      <c r="CP10" s="6"/>
      <c r="CQ10" s="6"/>
      <c r="CR10" s="6"/>
      <c r="CS10" s="6"/>
      <c r="CT10" s="6"/>
      <c r="CU10" s="6"/>
      <c r="CV10" s="6"/>
    </row>
    <row r="11" spans="1:100" ht="8.25" customHeight="1" thickTop="1" thickBo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row>
    <row r="12" spans="1:100" ht="21.75" customHeight="1" thickBot="1" x14ac:dyDescent="0.2">
      <c r="A12" s="232">
        <f>IF(BC58="●",AV58,SUMIF(R19,"●",O19)+SUMIF(R27,"●",O27)+SUMIF(R36,"●",O36)+SUMIF(R45,"●",O45)+SUMIF(R50,"●",O50)+SUMIF(R61,"●",O61)+SUMIF(AL23,"●",AI23)+SUMIF(AL33,"●",AI33)+SUMIF(AL43,"●",AI43)+SUMIF(AL53,"●",AI53)+SUMIF(AL58,"●",AI58)+SUMIF(BF27,"●",BC27)+SUMIF(BF37,"●",BC37)+SUMIF(BF46,"●",BC46)+SUMIF(BF50,"●",BC50)+SUMIF(BF57,"●",BC57)+SUM(R19,R27,R36,R45,R50,R61,AL23,AL33,AL43,AL58,BF37,BF46,BF50,BF57,AL53,BF27))</f>
        <v>0</v>
      </c>
      <c r="B12" s="233"/>
      <c r="C12" s="233"/>
      <c r="D12" s="233"/>
      <c r="E12" s="233"/>
      <c r="F12" s="233"/>
      <c r="G12" s="233"/>
      <c r="H12" s="233"/>
      <c r="I12" s="233"/>
      <c r="J12" s="233"/>
      <c r="K12" s="277" t="s">
        <v>29</v>
      </c>
      <c r="L12" s="277"/>
      <c r="M12" s="263" t="s">
        <v>406</v>
      </c>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183">
        <f>IF(BC58="●",119,IF(R19="●",COUNTA(O14:O18),COUNTA(R14:R18))+IF(R27="●",COUNTA(O20:O26),COUNTA(R20:R26))+IF(R36="●",COUNTA(O28:O35),COUNTA(R28:R35))+IF(R45="●",COUNTA(O37:O44),COUNTA(R37:R44))+IF(R50="●",COUNTA(O46:O49),COUNTA(R46:R49))+IF(R61="●",COUNTA(O51:O60),COUNTA(R51:R60))+IF(AL23="●",COUNTA(AI14:AI22),COUNTA(AL14:AL22))+IF(AL33="●",COUNTA(AI24:AI32),COUNTA(AL24:AL32))+IF(AL43="●",COUNTA(AI34:AI42),COUNTA(AL34:AL42))+IF(AL53="●",COUNTA(AI44:AI52),COUNTA(AL44:AL52))+IF(AL58="●",COUNTA(AI54:AI57),COUNTA(AL54:AL57))+IF(BF27="●",COUNTA(BC14:BC26),COUNTA(BF14:BF26))+IF(BF37="●",COUNTA(BC28:BC36),COUNTA(BF28:BF36))+IF(BF46="●",COUNTA(BC38:BC45),COUNTA(BF38:BF45))+IF(BF50="●",COUNTA(BC47:BC49),COUNTA(BF47:BF49))++IF(BF57="●",COUNTA(BC51:BC56),COUNTA(BF51:BF56)))</f>
        <v>0</v>
      </c>
      <c r="AX12" s="183"/>
      <c r="AY12" s="183"/>
      <c r="AZ12" s="183"/>
      <c r="BA12" s="183"/>
      <c r="BB12" s="183"/>
      <c r="BC12" s="183"/>
      <c r="BD12" s="183"/>
      <c r="BE12" s="261" t="s">
        <v>407</v>
      </c>
      <c r="BF12" s="261"/>
      <c r="BG12" s="261"/>
      <c r="BH12" s="262"/>
      <c r="BI12" s="232">
        <f>IF(CQ53="●",CJ53,SUMIF(BZ22,"●",BW22)+SUMIF(BZ30,"●",BW30)+SUMIF(BZ43,"●",BW43)+SUMIF(BZ52,"●",BW52)+SUMIF(BZ60,"●",BW60)+SUMIF(BZ73,"●",BW73)+SUMIF(CT24,"●",CQ24)+SUMIF(CT30,"●",CQ30)+SUMIF(CT39,"●",CQ39)+SUMIF(CT46,"●",CQ46)+SUMIF(CT52,"●",CQ52)+SUM(BZ22,BZ30,BZ43,BZ52,BZ60,BZ73,CT24,CT30,CT39,CT46,CT52))</f>
        <v>0</v>
      </c>
      <c r="BJ12" s="233"/>
      <c r="BK12" s="233"/>
      <c r="BL12" s="233"/>
      <c r="BM12" s="233"/>
      <c r="BN12" s="233"/>
      <c r="BO12" s="233"/>
      <c r="BP12" s="233"/>
      <c r="BQ12" s="233"/>
      <c r="BR12" s="233"/>
      <c r="BS12" s="277" t="s">
        <v>29</v>
      </c>
      <c r="BT12" s="277"/>
      <c r="BU12" s="31"/>
      <c r="BV12" s="263" t="s">
        <v>442</v>
      </c>
      <c r="BW12" s="263"/>
      <c r="BX12" s="263"/>
      <c r="BY12" s="263"/>
      <c r="BZ12" s="263"/>
      <c r="CA12" s="263"/>
      <c r="CB12" s="263"/>
      <c r="CC12" s="263"/>
      <c r="CD12" s="263"/>
      <c r="CE12" s="263"/>
      <c r="CF12" s="263"/>
      <c r="CG12" s="263"/>
      <c r="CH12" s="263"/>
      <c r="CI12" s="263"/>
      <c r="CJ12" s="263"/>
      <c r="CK12" s="183">
        <f>IF(CQ53="●",88,IF(BZ22="●",COUNTA(BW14:BW21),COUNTA(BZ14:BZ21))+IF(BZ30="●",COUNTA(BW23:BW29),COUNTA(BZ23:BZ29))+IF(BZ43="●",COUNTA(BW31:BW42),COUNTA(BZ31:BZ42))+IF(BZ52="●",COUNTA(BW44:BW51),COUNTA(BZ44:BZ51))+IF(BZ60="●",COUNTA(BW53:BW59),COUNTA(BZ53:BZ59))+IF(BZ73="●",COUNTA(BW61:BW72),COUNTA(BZ61:BZ72))+IF(CT24="●",COUNTA(CQ14:CQ23),COUNTA(CT14:CT23))+IF(CT30="●",COUNTA(CQ25:CQ29),COUNTA(CT25:CT29))+IF(CT39="●",COUNTA(CQ31:CQ38),COUNTA(CT31:CT38))+IF(CT46="●",COUNTA(CQ40:CQ45),COUNTA(CT40:CT45))+IF(CT52="●",COUNTA(CQ47:CQ51),COUNTA(CT47:CT51)))</f>
        <v>0</v>
      </c>
      <c r="CL12" s="183"/>
      <c r="CM12" s="183"/>
      <c r="CN12" s="183"/>
      <c r="CO12" s="183"/>
      <c r="CP12" s="183"/>
      <c r="CQ12" s="183"/>
      <c r="CR12" s="183"/>
      <c r="CS12" s="261" t="s">
        <v>407</v>
      </c>
      <c r="CT12" s="261"/>
      <c r="CU12" s="261"/>
      <c r="CV12" s="262"/>
    </row>
    <row r="13" spans="1:100" ht="14.25" customHeight="1" thickBot="1" x14ac:dyDescent="0.2">
      <c r="A13" s="274" t="s">
        <v>441</v>
      </c>
      <c r="B13" s="275"/>
      <c r="C13" s="276"/>
      <c r="D13" s="282" t="s">
        <v>30</v>
      </c>
      <c r="E13" s="275"/>
      <c r="F13" s="275"/>
      <c r="G13" s="275"/>
      <c r="H13" s="275"/>
      <c r="I13" s="275"/>
      <c r="J13" s="275"/>
      <c r="K13" s="275"/>
      <c r="L13" s="275"/>
      <c r="M13" s="275"/>
      <c r="N13" s="276"/>
      <c r="O13" s="250" t="s">
        <v>35</v>
      </c>
      <c r="P13" s="250"/>
      <c r="Q13" s="250"/>
      <c r="R13" s="222" t="s">
        <v>31</v>
      </c>
      <c r="S13" s="222"/>
      <c r="T13" s="223"/>
      <c r="U13" s="274" t="s">
        <v>61</v>
      </c>
      <c r="V13" s="275"/>
      <c r="W13" s="276"/>
      <c r="X13" s="282" t="s">
        <v>30</v>
      </c>
      <c r="Y13" s="275"/>
      <c r="Z13" s="275"/>
      <c r="AA13" s="275"/>
      <c r="AB13" s="275"/>
      <c r="AC13" s="275"/>
      <c r="AD13" s="275"/>
      <c r="AE13" s="275"/>
      <c r="AF13" s="275"/>
      <c r="AG13" s="275"/>
      <c r="AH13" s="276"/>
      <c r="AI13" s="250" t="s">
        <v>35</v>
      </c>
      <c r="AJ13" s="250"/>
      <c r="AK13" s="250"/>
      <c r="AL13" s="222" t="s">
        <v>31</v>
      </c>
      <c r="AM13" s="222"/>
      <c r="AN13" s="223"/>
      <c r="AO13" s="274" t="s">
        <v>61</v>
      </c>
      <c r="AP13" s="275"/>
      <c r="AQ13" s="276"/>
      <c r="AR13" s="282" t="s">
        <v>30</v>
      </c>
      <c r="AS13" s="275"/>
      <c r="AT13" s="275"/>
      <c r="AU13" s="275"/>
      <c r="AV13" s="275"/>
      <c r="AW13" s="275"/>
      <c r="AX13" s="275"/>
      <c r="AY13" s="275"/>
      <c r="AZ13" s="275"/>
      <c r="BA13" s="275"/>
      <c r="BB13" s="276"/>
      <c r="BC13" s="250" t="s">
        <v>35</v>
      </c>
      <c r="BD13" s="250"/>
      <c r="BE13" s="250"/>
      <c r="BF13" s="222" t="s">
        <v>31</v>
      </c>
      <c r="BG13" s="222"/>
      <c r="BH13" s="223"/>
      <c r="BI13" s="274" t="s">
        <v>441</v>
      </c>
      <c r="BJ13" s="275"/>
      <c r="BK13" s="276"/>
      <c r="BL13" s="282" t="s">
        <v>30</v>
      </c>
      <c r="BM13" s="275"/>
      <c r="BN13" s="275"/>
      <c r="BO13" s="275"/>
      <c r="BP13" s="275"/>
      <c r="BQ13" s="275"/>
      <c r="BR13" s="275"/>
      <c r="BS13" s="275"/>
      <c r="BT13" s="275"/>
      <c r="BU13" s="275"/>
      <c r="BV13" s="276"/>
      <c r="BW13" s="250" t="s">
        <v>35</v>
      </c>
      <c r="BX13" s="250"/>
      <c r="BY13" s="250"/>
      <c r="BZ13" s="222" t="s">
        <v>31</v>
      </c>
      <c r="CA13" s="222"/>
      <c r="CB13" s="223"/>
      <c r="CC13" s="274" t="s">
        <v>60</v>
      </c>
      <c r="CD13" s="275"/>
      <c r="CE13" s="276"/>
      <c r="CF13" s="282" t="s">
        <v>30</v>
      </c>
      <c r="CG13" s="275"/>
      <c r="CH13" s="275"/>
      <c r="CI13" s="275"/>
      <c r="CJ13" s="275"/>
      <c r="CK13" s="275"/>
      <c r="CL13" s="275"/>
      <c r="CM13" s="275"/>
      <c r="CN13" s="275"/>
      <c r="CO13" s="275"/>
      <c r="CP13" s="276"/>
      <c r="CQ13" s="250" t="s">
        <v>35</v>
      </c>
      <c r="CR13" s="250"/>
      <c r="CS13" s="250"/>
      <c r="CT13" s="222" t="s">
        <v>31</v>
      </c>
      <c r="CU13" s="222"/>
      <c r="CV13" s="223"/>
    </row>
    <row r="14" spans="1:100" ht="14.25" customHeight="1" x14ac:dyDescent="0.15">
      <c r="A14" s="56">
        <v>454001</v>
      </c>
      <c r="B14" s="57"/>
      <c r="C14" s="58"/>
      <c r="D14" s="59" t="s">
        <v>251</v>
      </c>
      <c r="E14" s="60"/>
      <c r="F14" s="60"/>
      <c r="G14" s="60"/>
      <c r="H14" s="60"/>
      <c r="I14" s="60"/>
      <c r="J14" s="60"/>
      <c r="K14" s="60"/>
      <c r="L14" s="60"/>
      <c r="M14" s="60"/>
      <c r="N14" s="61"/>
      <c r="O14" s="77">
        <v>450</v>
      </c>
      <c r="P14" s="45"/>
      <c r="Q14" s="45"/>
      <c r="R14" s="44"/>
      <c r="S14" s="45"/>
      <c r="T14" s="46"/>
      <c r="U14" s="56">
        <v>454039</v>
      </c>
      <c r="V14" s="57"/>
      <c r="W14" s="58"/>
      <c r="X14" s="59" t="s">
        <v>572</v>
      </c>
      <c r="Y14" s="60"/>
      <c r="Z14" s="60"/>
      <c r="AA14" s="60"/>
      <c r="AB14" s="60"/>
      <c r="AC14" s="60"/>
      <c r="AD14" s="60"/>
      <c r="AE14" s="60"/>
      <c r="AF14" s="60"/>
      <c r="AG14" s="60"/>
      <c r="AH14" s="61"/>
      <c r="AI14" s="77">
        <v>340</v>
      </c>
      <c r="AJ14" s="45"/>
      <c r="AK14" s="45"/>
      <c r="AL14" s="44"/>
      <c r="AM14" s="45"/>
      <c r="AN14" s="46"/>
      <c r="AO14" s="113">
        <v>454072</v>
      </c>
      <c r="AP14" s="57"/>
      <c r="AQ14" s="58"/>
      <c r="AR14" s="341" t="s">
        <v>395</v>
      </c>
      <c r="AS14" s="72"/>
      <c r="AT14" s="72"/>
      <c r="AU14" s="72"/>
      <c r="AV14" s="72"/>
      <c r="AW14" s="72"/>
      <c r="AX14" s="72"/>
      <c r="AY14" s="72"/>
      <c r="AZ14" s="72"/>
      <c r="BA14" s="72"/>
      <c r="BB14" s="73"/>
      <c r="BC14" s="348">
        <v>1200</v>
      </c>
      <c r="BD14" s="349"/>
      <c r="BE14" s="350"/>
      <c r="BF14" s="44"/>
      <c r="BG14" s="45"/>
      <c r="BH14" s="46"/>
      <c r="BI14" s="338">
        <v>459001</v>
      </c>
      <c r="BJ14" s="339"/>
      <c r="BK14" s="340"/>
      <c r="BL14" s="342" t="s">
        <v>408</v>
      </c>
      <c r="BM14" s="343"/>
      <c r="BN14" s="343"/>
      <c r="BO14" s="343"/>
      <c r="BP14" s="343"/>
      <c r="BQ14" s="343"/>
      <c r="BR14" s="343"/>
      <c r="BS14" s="343"/>
      <c r="BT14" s="343"/>
      <c r="BU14" s="343"/>
      <c r="BV14" s="344"/>
      <c r="BW14" s="345">
        <v>600</v>
      </c>
      <c r="BX14" s="346"/>
      <c r="BY14" s="347"/>
      <c r="BZ14" s="44"/>
      <c r="CA14" s="45"/>
      <c r="CB14" s="46"/>
      <c r="CC14" s="363">
        <v>459050</v>
      </c>
      <c r="CD14" s="364"/>
      <c r="CE14" s="365"/>
      <c r="CF14" s="341" t="s">
        <v>562</v>
      </c>
      <c r="CG14" s="72"/>
      <c r="CH14" s="72"/>
      <c r="CI14" s="72"/>
      <c r="CJ14" s="72"/>
      <c r="CK14" s="72"/>
      <c r="CL14" s="72"/>
      <c r="CM14" s="72"/>
      <c r="CN14" s="72"/>
      <c r="CO14" s="72"/>
      <c r="CP14" s="73"/>
      <c r="CQ14" s="366">
        <v>320</v>
      </c>
      <c r="CR14" s="367"/>
      <c r="CS14" s="368"/>
      <c r="CT14" s="44"/>
      <c r="CU14" s="45"/>
      <c r="CV14" s="46"/>
    </row>
    <row r="15" spans="1:100" ht="14.25" customHeight="1" x14ac:dyDescent="0.15">
      <c r="A15" s="56">
        <v>454002</v>
      </c>
      <c r="B15" s="57"/>
      <c r="C15" s="58"/>
      <c r="D15" s="59" t="s">
        <v>254</v>
      </c>
      <c r="E15" s="60"/>
      <c r="F15" s="60"/>
      <c r="G15" s="60"/>
      <c r="H15" s="60"/>
      <c r="I15" s="60"/>
      <c r="J15" s="60"/>
      <c r="K15" s="60"/>
      <c r="L15" s="60"/>
      <c r="M15" s="60"/>
      <c r="N15" s="61"/>
      <c r="O15" s="77">
        <v>450</v>
      </c>
      <c r="P15" s="45"/>
      <c r="Q15" s="45"/>
      <c r="R15" s="44"/>
      <c r="S15" s="45"/>
      <c r="T15" s="46"/>
      <c r="U15" s="56">
        <v>454040</v>
      </c>
      <c r="V15" s="57"/>
      <c r="W15" s="58"/>
      <c r="X15" s="59" t="s">
        <v>363</v>
      </c>
      <c r="Y15" s="60"/>
      <c r="Z15" s="60"/>
      <c r="AA15" s="60"/>
      <c r="AB15" s="60"/>
      <c r="AC15" s="60"/>
      <c r="AD15" s="60"/>
      <c r="AE15" s="60"/>
      <c r="AF15" s="60"/>
      <c r="AG15" s="60"/>
      <c r="AH15" s="61"/>
      <c r="AI15" s="77">
        <v>600</v>
      </c>
      <c r="AJ15" s="45"/>
      <c r="AK15" s="45"/>
      <c r="AL15" s="44"/>
      <c r="AM15" s="45"/>
      <c r="AN15" s="46"/>
      <c r="AO15" s="113">
        <v>454073</v>
      </c>
      <c r="AP15" s="57"/>
      <c r="AQ15" s="58"/>
      <c r="AR15" s="341" t="s">
        <v>624</v>
      </c>
      <c r="AS15" s="72"/>
      <c r="AT15" s="72"/>
      <c r="AU15" s="72"/>
      <c r="AV15" s="72"/>
      <c r="AW15" s="72"/>
      <c r="AX15" s="72"/>
      <c r="AY15" s="72"/>
      <c r="AZ15" s="72"/>
      <c r="BA15" s="72"/>
      <c r="BB15" s="73"/>
      <c r="BC15" s="348">
        <v>480</v>
      </c>
      <c r="BD15" s="349"/>
      <c r="BE15" s="350"/>
      <c r="BF15" s="44"/>
      <c r="BG15" s="45"/>
      <c r="BH15" s="46"/>
      <c r="BI15" s="369">
        <v>459002</v>
      </c>
      <c r="BJ15" s="370"/>
      <c r="BK15" s="371"/>
      <c r="BL15" s="341" t="s">
        <v>614</v>
      </c>
      <c r="BM15" s="72"/>
      <c r="BN15" s="72"/>
      <c r="BO15" s="72"/>
      <c r="BP15" s="72"/>
      <c r="BQ15" s="72"/>
      <c r="BR15" s="72"/>
      <c r="BS15" s="72"/>
      <c r="BT15" s="72"/>
      <c r="BU15" s="72"/>
      <c r="BV15" s="73"/>
      <c r="BW15" s="360">
        <v>330</v>
      </c>
      <c r="BX15" s="361"/>
      <c r="BY15" s="362"/>
      <c r="BZ15" s="44"/>
      <c r="CA15" s="45"/>
      <c r="CB15" s="46"/>
      <c r="CC15" s="369">
        <v>459052</v>
      </c>
      <c r="CD15" s="370"/>
      <c r="CE15" s="371"/>
      <c r="CF15" s="341" t="s">
        <v>285</v>
      </c>
      <c r="CG15" s="72"/>
      <c r="CH15" s="72"/>
      <c r="CI15" s="72"/>
      <c r="CJ15" s="72"/>
      <c r="CK15" s="72"/>
      <c r="CL15" s="72"/>
      <c r="CM15" s="72"/>
      <c r="CN15" s="72"/>
      <c r="CO15" s="72"/>
      <c r="CP15" s="73"/>
      <c r="CQ15" s="360">
        <v>450</v>
      </c>
      <c r="CR15" s="361"/>
      <c r="CS15" s="362"/>
      <c r="CT15" s="44"/>
      <c r="CU15" s="45"/>
      <c r="CV15" s="46"/>
    </row>
    <row r="16" spans="1:100" ht="14.25" customHeight="1" x14ac:dyDescent="0.15">
      <c r="A16" s="56">
        <v>454003</v>
      </c>
      <c r="B16" s="57"/>
      <c r="C16" s="58"/>
      <c r="D16" s="59" t="s">
        <v>256</v>
      </c>
      <c r="E16" s="60"/>
      <c r="F16" s="60"/>
      <c r="G16" s="60"/>
      <c r="H16" s="60"/>
      <c r="I16" s="60"/>
      <c r="J16" s="60"/>
      <c r="K16" s="60"/>
      <c r="L16" s="60"/>
      <c r="M16" s="60"/>
      <c r="N16" s="61"/>
      <c r="O16" s="77">
        <v>500</v>
      </c>
      <c r="P16" s="45"/>
      <c r="Q16" s="45"/>
      <c r="R16" s="44"/>
      <c r="S16" s="45"/>
      <c r="T16" s="46"/>
      <c r="U16" s="56">
        <v>454041</v>
      </c>
      <c r="V16" s="57"/>
      <c r="W16" s="58"/>
      <c r="X16" s="59" t="s">
        <v>573</v>
      </c>
      <c r="Y16" s="60"/>
      <c r="Z16" s="60"/>
      <c r="AA16" s="60"/>
      <c r="AB16" s="60"/>
      <c r="AC16" s="60"/>
      <c r="AD16" s="60"/>
      <c r="AE16" s="60"/>
      <c r="AF16" s="60"/>
      <c r="AG16" s="60"/>
      <c r="AH16" s="61"/>
      <c r="AI16" s="77">
        <v>450</v>
      </c>
      <c r="AJ16" s="45"/>
      <c r="AK16" s="45"/>
      <c r="AL16" s="44"/>
      <c r="AM16" s="45"/>
      <c r="AN16" s="46"/>
      <c r="AO16" s="113">
        <v>454120</v>
      </c>
      <c r="AP16" s="57"/>
      <c r="AQ16" s="58"/>
      <c r="AR16" s="341" t="s">
        <v>626</v>
      </c>
      <c r="AS16" s="72"/>
      <c r="AT16" s="72"/>
      <c r="AU16" s="72"/>
      <c r="AV16" s="72"/>
      <c r="AW16" s="72"/>
      <c r="AX16" s="72"/>
      <c r="AY16" s="72"/>
      <c r="AZ16" s="72"/>
      <c r="BA16" s="72"/>
      <c r="BB16" s="73"/>
      <c r="BC16" s="348">
        <v>500</v>
      </c>
      <c r="BD16" s="349"/>
      <c r="BE16" s="350"/>
      <c r="BF16" s="44"/>
      <c r="BG16" s="45"/>
      <c r="BH16" s="46"/>
      <c r="BI16" s="369">
        <v>459003</v>
      </c>
      <c r="BJ16" s="370"/>
      <c r="BK16" s="371"/>
      <c r="BL16" s="341" t="s">
        <v>409</v>
      </c>
      <c r="BM16" s="72"/>
      <c r="BN16" s="72"/>
      <c r="BO16" s="72"/>
      <c r="BP16" s="72"/>
      <c r="BQ16" s="72"/>
      <c r="BR16" s="72"/>
      <c r="BS16" s="72"/>
      <c r="BT16" s="72"/>
      <c r="BU16" s="72"/>
      <c r="BV16" s="73"/>
      <c r="BW16" s="360">
        <v>200</v>
      </c>
      <c r="BX16" s="361"/>
      <c r="BY16" s="362"/>
      <c r="BZ16" s="44"/>
      <c r="CA16" s="45"/>
      <c r="CB16" s="46"/>
      <c r="CC16" s="369">
        <v>459053</v>
      </c>
      <c r="CD16" s="370"/>
      <c r="CE16" s="371"/>
      <c r="CF16" s="341" t="s">
        <v>49</v>
      </c>
      <c r="CG16" s="72"/>
      <c r="CH16" s="72"/>
      <c r="CI16" s="72"/>
      <c r="CJ16" s="72"/>
      <c r="CK16" s="72"/>
      <c r="CL16" s="72"/>
      <c r="CM16" s="72"/>
      <c r="CN16" s="72"/>
      <c r="CO16" s="72"/>
      <c r="CP16" s="73"/>
      <c r="CQ16" s="360">
        <v>300</v>
      </c>
      <c r="CR16" s="361"/>
      <c r="CS16" s="362"/>
      <c r="CT16" s="44"/>
      <c r="CU16" s="45"/>
      <c r="CV16" s="46"/>
    </row>
    <row r="17" spans="1:100" ht="14.25" customHeight="1" x14ac:dyDescent="0.15">
      <c r="A17" s="56">
        <v>454004</v>
      </c>
      <c r="B17" s="57"/>
      <c r="C17" s="58"/>
      <c r="D17" s="59" t="s">
        <v>258</v>
      </c>
      <c r="E17" s="60"/>
      <c r="F17" s="60"/>
      <c r="G17" s="60"/>
      <c r="H17" s="60"/>
      <c r="I17" s="60"/>
      <c r="J17" s="60"/>
      <c r="K17" s="60"/>
      <c r="L17" s="60"/>
      <c r="M17" s="60"/>
      <c r="N17" s="61"/>
      <c r="O17" s="77">
        <v>550</v>
      </c>
      <c r="P17" s="45"/>
      <c r="Q17" s="45"/>
      <c r="R17" s="44"/>
      <c r="S17" s="45"/>
      <c r="T17" s="46"/>
      <c r="U17" s="56">
        <v>454042</v>
      </c>
      <c r="V17" s="57"/>
      <c r="W17" s="58"/>
      <c r="X17" s="59" t="s">
        <v>259</v>
      </c>
      <c r="Y17" s="60"/>
      <c r="Z17" s="60"/>
      <c r="AA17" s="60"/>
      <c r="AB17" s="60"/>
      <c r="AC17" s="60"/>
      <c r="AD17" s="60"/>
      <c r="AE17" s="60"/>
      <c r="AF17" s="60"/>
      <c r="AG17" s="60"/>
      <c r="AH17" s="61"/>
      <c r="AI17" s="77">
        <v>267</v>
      </c>
      <c r="AJ17" s="45"/>
      <c r="AK17" s="45"/>
      <c r="AL17" s="44"/>
      <c r="AM17" s="45"/>
      <c r="AN17" s="46"/>
      <c r="AO17" s="113">
        <v>454121</v>
      </c>
      <c r="AP17" s="57"/>
      <c r="AQ17" s="58"/>
      <c r="AR17" s="341" t="s">
        <v>627</v>
      </c>
      <c r="AS17" s="72"/>
      <c r="AT17" s="72"/>
      <c r="AU17" s="72"/>
      <c r="AV17" s="72"/>
      <c r="AW17" s="72"/>
      <c r="AX17" s="72"/>
      <c r="AY17" s="72"/>
      <c r="AZ17" s="72"/>
      <c r="BA17" s="72"/>
      <c r="BB17" s="73"/>
      <c r="BC17" s="348">
        <v>800</v>
      </c>
      <c r="BD17" s="349"/>
      <c r="BE17" s="350"/>
      <c r="BF17" s="44"/>
      <c r="BG17" s="45"/>
      <c r="BH17" s="46"/>
      <c r="BI17" s="369">
        <v>459004</v>
      </c>
      <c r="BJ17" s="370"/>
      <c r="BK17" s="371"/>
      <c r="BL17" s="341" t="s">
        <v>410</v>
      </c>
      <c r="BM17" s="72"/>
      <c r="BN17" s="72"/>
      <c r="BO17" s="72"/>
      <c r="BP17" s="72"/>
      <c r="BQ17" s="72"/>
      <c r="BR17" s="72"/>
      <c r="BS17" s="72"/>
      <c r="BT17" s="72"/>
      <c r="BU17" s="72"/>
      <c r="BV17" s="73"/>
      <c r="BW17" s="360">
        <v>400</v>
      </c>
      <c r="BX17" s="361"/>
      <c r="BY17" s="362"/>
      <c r="BZ17" s="44"/>
      <c r="CA17" s="45"/>
      <c r="CB17" s="46"/>
      <c r="CC17" s="369">
        <v>459054</v>
      </c>
      <c r="CD17" s="370"/>
      <c r="CE17" s="371"/>
      <c r="CF17" s="341" t="s">
        <v>376</v>
      </c>
      <c r="CG17" s="72"/>
      <c r="CH17" s="72"/>
      <c r="CI17" s="72"/>
      <c r="CJ17" s="72"/>
      <c r="CK17" s="72"/>
      <c r="CL17" s="72"/>
      <c r="CM17" s="72"/>
      <c r="CN17" s="72"/>
      <c r="CO17" s="72"/>
      <c r="CP17" s="73"/>
      <c r="CQ17" s="360">
        <v>300</v>
      </c>
      <c r="CR17" s="361"/>
      <c r="CS17" s="362"/>
      <c r="CT17" s="44"/>
      <c r="CU17" s="45"/>
      <c r="CV17" s="46"/>
    </row>
    <row r="18" spans="1:100" ht="14.25" customHeight="1" x14ac:dyDescent="0.15">
      <c r="A18" s="56">
        <v>454005</v>
      </c>
      <c r="B18" s="57"/>
      <c r="C18" s="58"/>
      <c r="D18" s="59" t="s">
        <v>262</v>
      </c>
      <c r="E18" s="60"/>
      <c r="F18" s="60"/>
      <c r="G18" s="60"/>
      <c r="H18" s="60"/>
      <c r="I18" s="60"/>
      <c r="J18" s="60"/>
      <c r="K18" s="60"/>
      <c r="L18" s="60"/>
      <c r="M18" s="60"/>
      <c r="N18" s="61"/>
      <c r="O18" s="77">
        <v>460</v>
      </c>
      <c r="P18" s="45"/>
      <c r="Q18" s="45"/>
      <c r="R18" s="44"/>
      <c r="S18" s="45"/>
      <c r="T18" s="46"/>
      <c r="U18" s="56">
        <v>454109</v>
      </c>
      <c r="V18" s="57"/>
      <c r="W18" s="58"/>
      <c r="X18" s="59" t="s">
        <v>552</v>
      </c>
      <c r="Y18" s="60"/>
      <c r="Z18" s="60"/>
      <c r="AA18" s="60"/>
      <c r="AB18" s="60"/>
      <c r="AC18" s="60"/>
      <c r="AD18" s="60"/>
      <c r="AE18" s="60"/>
      <c r="AF18" s="60"/>
      <c r="AG18" s="60"/>
      <c r="AH18" s="61"/>
      <c r="AI18" s="77">
        <v>300</v>
      </c>
      <c r="AJ18" s="45"/>
      <c r="AK18" s="45"/>
      <c r="AL18" s="44"/>
      <c r="AM18" s="45"/>
      <c r="AN18" s="46"/>
      <c r="AO18" s="113">
        <v>454074</v>
      </c>
      <c r="AP18" s="57"/>
      <c r="AQ18" s="58"/>
      <c r="AR18" s="341" t="s">
        <v>630</v>
      </c>
      <c r="AS18" s="72"/>
      <c r="AT18" s="72"/>
      <c r="AU18" s="72"/>
      <c r="AV18" s="72"/>
      <c r="AW18" s="72"/>
      <c r="AX18" s="72"/>
      <c r="AY18" s="72"/>
      <c r="AZ18" s="72"/>
      <c r="BA18" s="72"/>
      <c r="BB18" s="73"/>
      <c r="BC18" s="348">
        <v>950</v>
      </c>
      <c r="BD18" s="349"/>
      <c r="BE18" s="350"/>
      <c r="BF18" s="44"/>
      <c r="BG18" s="45"/>
      <c r="BH18" s="46"/>
      <c r="BI18" s="369">
        <v>459005</v>
      </c>
      <c r="BJ18" s="370"/>
      <c r="BK18" s="371"/>
      <c r="BL18" s="341" t="s">
        <v>411</v>
      </c>
      <c r="BM18" s="72"/>
      <c r="BN18" s="72"/>
      <c r="BO18" s="72"/>
      <c r="BP18" s="72"/>
      <c r="BQ18" s="72"/>
      <c r="BR18" s="72"/>
      <c r="BS18" s="72"/>
      <c r="BT18" s="72"/>
      <c r="BU18" s="72"/>
      <c r="BV18" s="73"/>
      <c r="BW18" s="360">
        <v>600</v>
      </c>
      <c r="BX18" s="361"/>
      <c r="BY18" s="362"/>
      <c r="BZ18" s="44"/>
      <c r="CA18" s="45"/>
      <c r="CB18" s="46"/>
      <c r="CC18" s="369">
        <v>459055</v>
      </c>
      <c r="CD18" s="370"/>
      <c r="CE18" s="371"/>
      <c r="CF18" s="341" t="s">
        <v>555</v>
      </c>
      <c r="CG18" s="72"/>
      <c r="CH18" s="72"/>
      <c r="CI18" s="72"/>
      <c r="CJ18" s="72"/>
      <c r="CK18" s="72"/>
      <c r="CL18" s="72"/>
      <c r="CM18" s="72"/>
      <c r="CN18" s="72"/>
      <c r="CO18" s="72"/>
      <c r="CP18" s="73"/>
      <c r="CQ18" s="360">
        <v>500</v>
      </c>
      <c r="CR18" s="361"/>
      <c r="CS18" s="362"/>
      <c r="CT18" s="44"/>
      <c r="CU18" s="45"/>
      <c r="CV18" s="46"/>
    </row>
    <row r="19" spans="1:100" ht="14.25" customHeight="1" x14ac:dyDescent="0.15">
      <c r="A19" s="90" t="s">
        <v>265</v>
      </c>
      <c r="B19" s="91"/>
      <c r="C19" s="91"/>
      <c r="D19" s="91"/>
      <c r="E19" s="91"/>
      <c r="F19" s="91"/>
      <c r="G19" s="91"/>
      <c r="H19" s="91"/>
      <c r="I19" s="91"/>
      <c r="J19" s="91"/>
      <c r="K19" s="91"/>
      <c r="L19" s="91"/>
      <c r="M19" s="91"/>
      <c r="N19" s="92"/>
      <c r="O19" s="93">
        <f>SUM(O14:O18)</f>
        <v>2410</v>
      </c>
      <c r="P19" s="94"/>
      <c r="Q19" s="95"/>
      <c r="R19" s="181" t="str">
        <f>IF(COUNTA(R14:R18)=0,"",SUMIF(R14:R18,"●",O14:O18)+SUM(R14:R18))</f>
        <v/>
      </c>
      <c r="S19" s="94"/>
      <c r="T19" s="95"/>
      <c r="U19" s="56">
        <v>454114</v>
      </c>
      <c r="V19" s="57"/>
      <c r="W19" s="58"/>
      <c r="X19" s="59" t="s">
        <v>576</v>
      </c>
      <c r="Y19" s="60"/>
      <c r="Z19" s="60"/>
      <c r="AA19" s="60"/>
      <c r="AB19" s="60"/>
      <c r="AC19" s="60"/>
      <c r="AD19" s="60"/>
      <c r="AE19" s="60"/>
      <c r="AF19" s="60"/>
      <c r="AG19" s="60"/>
      <c r="AH19" s="61"/>
      <c r="AI19" s="77">
        <v>530</v>
      </c>
      <c r="AJ19" s="45"/>
      <c r="AK19" s="45"/>
      <c r="AL19" s="44"/>
      <c r="AM19" s="45"/>
      <c r="AN19" s="46"/>
      <c r="AO19" s="113">
        <v>454122</v>
      </c>
      <c r="AP19" s="57"/>
      <c r="AQ19" s="58"/>
      <c r="AR19" s="341" t="s">
        <v>632</v>
      </c>
      <c r="AS19" s="72"/>
      <c r="AT19" s="72"/>
      <c r="AU19" s="72"/>
      <c r="AV19" s="72"/>
      <c r="AW19" s="72"/>
      <c r="AX19" s="72"/>
      <c r="AY19" s="72"/>
      <c r="AZ19" s="72"/>
      <c r="BA19" s="72"/>
      <c r="BB19" s="73"/>
      <c r="BC19" s="348">
        <v>990</v>
      </c>
      <c r="BD19" s="349"/>
      <c r="BE19" s="350"/>
      <c r="BF19" s="44"/>
      <c r="BG19" s="45"/>
      <c r="BH19" s="46"/>
      <c r="BI19" s="369">
        <v>459006</v>
      </c>
      <c r="BJ19" s="370"/>
      <c r="BK19" s="371"/>
      <c r="BL19" s="341" t="s">
        <v>412</v>
      </c>
      <c r="BM19" s="72"/>
      <c r="BN19" s="72"/>
      <c r="BO19" s="72"/>
      <c r="BP19" s="72"/>
      <c r="BQ19" s="72"/>
      <c r="BR19" s="72"/>
      <c r="BS19" s="72"/>
      <c r="BT19" s="72"/>
      <c r="BU19" s="72"/>
      <c r="BV19" s="73"/>
      <c r="BW19" s="360">
        <v>250</v>
      </c>
      <c r="BX19" s="361"/>
      <c r="BY19" s="362"/>
      <c r="BZ19" s="44"/>
      <c r="CA19" s="45"/>
      <c r="CB19" s="46"/>
      <c r="CC19" s="369">
        <v>459057</v>
      </c>
      <c r="CD19" s="370"/>
      <c r="CE19" s="371"/>
      <c r="CF19" s="341" t="s">
        <v>377</v>
      </c>
      <c r="CG19" s="72"/>
      <c r="CH19" s="72"/>
      <c r="CI19" s="72"/>
      <c r="CJ19" s="72"/>
      <c r="CK19" s="72"/>
      <c r="CL19" s="72"/>
      <c r="CM19" s="72"/>
      <c r="CN19" s="72"/>
      <c r="CO19" s="72"/>
      <c r="CP19" s="73"/>
      <c r="CQ19" s="360">
        <v>350</v>
      </c>
      <c r="CR19" s="361"/>
      <c r="CS19" s="362"/>
      <c r="CT19" s="44"/>
      <c r="CU19" s="45"/>
      <c r="CV19" s="46"/>
    </row>
    <row r="20" spans="1:100" ht="14.25" customHeight="1" x14ac:dyDescent="0.15">
      <c r="A20" s="56">
        <v>454006</v>
      </c>
      <c r="B20" s="57"/>
      <c r="C20" s="58"/>
      <c r="D20" s="59" t="s">
        <v>267</v>
      </c>
      <c r="E20" s="60"/>
      <c r="F20" s="60"/>
      <c r="G20" s="60"/>
      <c r="H20" s="60"/>
      <c r="I20" s="60"/>
      <c r="J20" s="60"/>
      <c r="K20" s="60"/>
      <c r="L20" s="60"/>
      <c r="M20" s="60"/>
      <c r="N20" s="61"/>
      <c r="O20" s="77">
        <v>250</v>
      </c>
      <c r="P20" s="45"/>
      <c r="Q20" s="45"/>
      <c r="R20" s="44"/>
      <c r="S20" s="45"/>
      <c r="T20" s="46"/>
      <c r="U20" s="56">
        <v>454043</v>
      </c>
      <c r="V20" s="57"/>
      <c r="W20" s="58"/>
      <c r="X20" s="59" t="s">
        <v>268</v>
      </c>
      <c r="Y20" s="60"/>
      <c r="Z20" s="60"/>
      <c r="AA20" s="60"/>
      <c r="AB20" s="60"/>
      <c r="AC20" s="60"/>
      <c r="AD20" s="60"/>
      <c r="AE20" s="60"/>
      <c r="AF20" s="60"/>
      <c r="AG20" s="60"/>
      <c r="AH20" s="61"/>
      <c r="AI20" s="77">
        <v>350</v>
      </c>
      <c r="AJ20" s="45"/>
      <c r="AK20" s="45"/>
      <c r="AL20" s="44"/>
      <c r="AM20" s="45"/>
      <c r="AN20" s="46"/>
      <c r="AO20" s="113">
        <v>454123</v>
      </c>
      <c r="AP20" s="57"/>
      <c r="AQ20" s="58"/>
      <c r="AR20" s="341" t="s">
        <v>633</v>
      </c>
      <c r="AS20" s="72"/>
      <c r="AT20" s="72"/>
      <c r="AU20" s="72"/>
      <c r="AV20" s="72"/>
      <c r="AW20" s="72"/>
      <c r="AX20" s="72"/>
      <c r="AY20" s="72"/>
      <c r="AZ20" s="72"/>
      <c r="BA20" s="72"/>
      <c r="BB20" s="73"/>
      <c r="BC20" s="348">
        <v>600</v>
      </c>
      <c r="BD20" s="349"/>
      <c r="BE20" s="350"/>
      <c r="BF20" s="44"/>
      <c r="BG20" s="45"/>
      <c r="BH20" s="46"/>
      <c r="BI20" s="369">
        <v>459007</v>
      </c>
      <c r="BJ20" s="370"/>
      <c r="BK20" s="371"/>
      <c r="BL20" s="341" t="s">
        <v>531</v>
      </c>
      <c r="BM20" s="72"/>
      <c r="BN20" s="72"/>
      <c r="BO20" s="72"/>
      <c r="BP20" s="72"/>
      <c r="BQ20" s="72"/>
      <c r="BR20" s="72"/>
      <c r="BS20" s="72"/>
      <c r="BT20" s="72"/>
      <c r="BU20" s="72"/>
      <c r="BV20" s="73"/>
      <c r="BW20" s="360">
        <v>550</v>
      </c>
      <c r="BX20" s="361"/>
      <c r="BY20" s="362"/>
      <c r="BZ20" s="44"/>
      <c r="CA20" s="45"/>
      <c r="CB20" s="46"/>
      <c r="CC20" s="369">
        <v>459058</v>
      </c>
      <c r="CD20" s="370"/>
      <c r="CE20" s="371"/>
      <c r="CF20" s="341" t="s">
        <v>294</v>
      </c>
      <c r="CG20" s="72"/>
      <c r="CH20" s="72"/>
      <c r="CI20" s="72"/>
      <c r="CJ20" s="72"/>
      <c r="CK20" s="72"/>
      <c r="CL20" s="72"/>
      <c r="CM20" s="72"/>
      <c r="CN20" s="72"/>
      <c r="CO20" s="72"/>
      <c r="CP20" s="73"/>
      <c r="CQ20" s="360">
        <v>330</v>
      </c>
      <c r="CR20" s="361"/>
      <c r="CS20" s="362"/>
      <c r="CT20" s="44"/>
      <c r="CU20" s="45"/>
      <c r="CV20" s="46"/>
    </row>
    <row r="21" spans="1:100" ht="14.25" customHeight="1" x14ac:dyDescent="0.15">
      <c r="A21" s="56">
        <v>454007</v>
      </c>
      <c r="B21" s="57"/>
      <c r="C21" s="58"/>
      <c r="D21" s="59" t="s">
        <v>270</v>
      </c>
      <c r="E21" s="60"/>
      <c r="F21" s="60"/>
      <c r="G21" s="60"/>
      <c r="H21" s="60"/>
      <c r="I21" s="60"/>
      <c r="J21" s="60"/>
      <c r="K21" s="60"/>
      <c r="L21" s="60"/>
      <c r="M21" s="60"/>
      <c r="N21" s="61"/>
      <c r="O21" s="77">
        <v>500</v>
      </c>
      <c r="P21" s="45"/>
      <c r="Q21" s="45"/>
      <c r="R21" s="44"/>
      <c r="S21" s="45"/>
      <c r="T21" s="46"/>
      <c r="U21" s="56">
        <v>454044</v>
      </c>
      <c r="V21" s="57"/>
      <c r="W21" s="58"/>
      <c r="X21" s="59" t="s">
        <v>271</v>
      </c>
      <c r="Y21" s="60"/>
      <c r="Z21" s="60"/>
      <c r="AA21" s="60"/>
      <c r="AB21" s="60"/>
      <c r="AC21" s="60"/>
      <c r="AD21" s="60"/>
      <c r="AE21" s="60"/>
      <c r="AF21" s="60"/>
      <c r="AG21" s="60"/>
      <c r="AH21" s="61"/>
      <c r="AI21" s="77">
        <v>500</v>
      </c>
      <c r="AJ21" s="45"/>
      <c r="AK21" s="45"/>
      <c r="AL21" s="44"/>
      <c r="AM21" s="45"/>
      <c r="AN21" s="46"/>
      <c r="AO21" s="113">
        <v>454075</v>
      </c>
      <c r="AP21" s="57"/>
      <c r="AQ21" s="58"/>
      <c r="AR21" s="341" t="s">
        <v>396</v>
      </c>
      <c r="AS21" s="72"/>
      <c r="AT21" s="72"/>
      <c r="AU21" s="72"/>
      <c r="AV21" s="72"/>
      <c r="AW21" s="72"/>
      <c r="AX21" s="72"/>
      <c r="AY21" s="72"/>
      <c r="AZ21" s="72"/>
      <c r="BA21" s="72"/>
      <c r="BB21" s="73"/>
      <c r="BC21" s="348">
        <v>400</v>
      </c>
      <c r="BD21" s="349"/>
      <c r="BE21" s="350"/>
      <c r="BF21" s="44"/>
      <c r="BG21" s="45"/>
      <c r="BH21" s="46"/>
      <c r="BI21" s="363">
        <v>459008</v>
      </c>
      <c r="BJ21" s="364"/>
      <c r="BK21" s="365"/>
      <c r="BL21" s="220" t="s">
        <v>413</v>
      </c>
      <c r="BM21" s="221"/>
      <c r="BN21" s="221"/>
      <c r="BO21" s="221"/>
      <c r="BP21" s="221"/>
      <c r="BQ21" s="221"/>
      <c r="BR21" s="221"/>
      <c r="BS21" s="221"/>
      <c r="BT21" s="221"/>
      <c r="BU21" s="221"/>
      <c r="BV21" s="375"/>
      <c r="BW21" s="360">
        <v>313</v>
      </c>
      <c r="BX21" s="361"/>
      <c r="BY21" s="362"/>
      <c r="BZ21" s="44"/>
      <c r="CA21" s="45"/>
      <c r="CB21" s="46"/>
      <c r="CC21" s="369">
        <v>459059</v>
      </c>
      <c r="CD21" s="370"/>
      <c r="CE21" s="371"/>
      <c r="CF21" s="341" t="s">
        <v>296</v>
      </c>
      <c r="CG21" s="72"/>
      <c r="CH21" s="72"/>
      <c r="CI21" s="72"/>
      <c r="CJ21" s="72"/>
      <c r="CK21" s="72"/>
      <c r="CL21" s="72"/>
      <c r="CM21" s="72"/>
      <c r="CN21" s="72"/>
      <c r="CO21" s="72"/>
      <c r="CP21" s="73"/>
      <c r="CQ21" s="360">
        <v>280</v>
      </c>
      <c r="CR21" s="361"/>
      <c r="CS21" s="362"/>
      <c r="CT21" s="44"/>
      <c r="CU21" s="45"/>
      <c r="CV21" s="46"/>
    </row>
    <row r="22" spans="1:100" ht="14.25" customHeight="1" x14ac:dyDescent="0.15">
      <c r="A22" s="56">
        <v>454008</v>
      </c>
      <c r="B22" s="57"/>
      <c r="C22" s="58"/>
      <c r="D22" s="59" t="s">
        <v>273</v>
      </c>
      <c r="E22" s="60"/>
      <c r="F22" s="60"/>
      <c r="G22" s="60"/>
      <c r="H22" s="60"/>
      <c r="I22" s="60"/>
      <c r="J22" s="60"/>
      <c r="K22" s="60"/>
      <c r="L22" s="60"/>
      <c r="M22" s="60"/>
      <c r="N22" s="61"/>
      <c r="O22" s="77">
        <v>405</v>
      </c>
      <c r="P22" s="45"/>
      <c r="Q22" s="45"/>
      <c r="R22" s="44"/>
      <c r="S22" s="45"/>
      <c r="T22" s="46"/>
      <c r="U22" s="56">
        <v>454103</v>
      </c>
      <c r="V22" s="57"/>
      <c r="W22" s="58"/>
      <c r="X22" s="59" t="s">
        <v>515</v>
      </c>
      <c r="Y22" s="60"/>
      <c r="Z22" s="60"/>
      <c r="AA22" s="60"/>
      <c r="AB22" s="60"/>
      <c r="AC22" s="60"/>
      <c r="AD22" s="60"/>
      <c r="AE22" s="60"/>
      <c r="AF22" s="60"/>
      <c r="AG22" s="60"/>
      <c r="AH22" s="61"/>
      <c r="AI22" s="77">
        <v>280</v>
      </c>
      <c r="AJ22" s="45"/>
      <c r="AK22" s="45"/>
      <c r="AL22" s="44"/>
      <c r="AM22" s="45"/>
      <c r="AN22" s="46"/>
      <c r="AO22" s="113">
        <v>454076</v>
      </c>
      <c r="AP22" s="57"/>
      <c r="AQ22" s="58"/>
      <c r="AR22" s="341" t="s">
        <v>397</v>
      </c>
      <c r="AS22" s="72"/>
      <c r="AT22" s="72"/>
      <c r="AU22" s="72"/>
      <c r="AV22" s="72"/>
      <c r="AW22" s="72"/>
      <c r="AX22" s="72"/>
      <c r="AY22" s="72"/>
      <c r="AZ22" s="72"/>
      <c r="BA22" s="72"/>
      <c r="BB22" s="73"/>
      <c r="BC22" s="348">
        <v>430</v>
      </c>
      <c r="BD22" s="349"/>
      <c r="BE22" s="350"/>
      <c r="BF22" s="44"/>
      <c r="BG22" s="45"/>
      <c r="BH22" s="46"/>
      <c r="BI22" s="182" t="s">
        <v>414</v>
      </c>
      <c r="BJ22" s="91"/>
      <c r="BK22" s="91"/>
      <c r="BL22" s="91"/>
      <c r="BM22" s="91"/>
      <c r="BN22" s="91"/>
      <c r="BO22" s="91"/>
      <c r="BP22" s="91"/>
      <c r="BQ22" s="91"/>
      <c r="BR22" s="91"/>
      <c r="BS22" s="91"/>
      <c r="BT22" s="91"/>
      <c r="BU22" s="91"/>
      <c r="BV22" s="92"/>
      <c r="BW22" s="93">
        <f>SUM(BW14:BW21)</f>
        <v>3243</v>
      </c>
      <c r="BX22" s="94"/>
      <c r="BY22" s="95"/>
      <c r="BZ22" s="181" t="str">
        <f>IF(COUNTA(BZ14:BZ21)=0,"",SUMIF(BZ14:BZ21,"●",BW14:BW21)+SUM(BZ14:BZ21))</f>
        <v/>
      </c>
      <c r="CA22" s="94"/>
      <c r="CB22" s="95"/>
      <c r="CC22" s="369">
        <v>459060</v>
      </c>
      <c r="CD22" s="370"/>
      <c r="CE22" s="371"/>
      <c r="CF22" s="341" t="s">
        <v>366</v>
      </c>
      <c r="CG22" s="72"/>
      <c r="CH22" s="72"/>
      <c r="CI22" s="72"/>
      <c r="CJ22" s="72"/>
      <c r="CK22" s="72"/>
      <c r="CL22" s="72"/>
      <c r="CM22" s="72"/>
      <c r="CN22" s="72"/>
      <c r="CO22" s="72"/>
      <c r="CP22" s="73"/>
      <c r="CQ22" s="360">
        <v>120</v>
      </c>
      <c r="CR22" s="361"/>
      <c r="CS22" s="362"/>
      <c r="CT22" s="44"/>
      <c r="CU22" s="45"/>
      <c r="CV22" s="46"/>
    </row>
    <row r="23" spans="1:100" ht="14.25" customHeight="1" x14ac:dyDescent="0.15">
      <c r="A23" s="56">
        <v>454009</v>
      </c>
      <c r="B23" s="57"/>
      <c r="C23" s="58"/>
      <c r="D23" s="59" t="s">
        <v>275</v>
      </c>
      <c r="E23" s="60"/>
      <c r="F23" s="60"/>
      <c r="G23" s="60"/>
      <c r="H23" s="60"/>
      <c r="I23" s="60"/>
      <c r="J23" s="60"/>
      <c r="K23" s="60"/>
      <c r="L23" s="60"/>
      <c r="M23" s="60"/>
      <c r="N23" s="61"/>
      <c r="O23" s="77">
        <v>260</v>
      </c>
      <c r="P23" s="45"/>
      <c r="Q23" s="45"/>
      <c r="R23" s="44"/>
      <c r="S23" s="45"/>
      <c r="T23" s="46"/>
      <c r="U23" s="90" t="s">
        <v>385</v>
      </c>
      <c r="V23" s="91"/>
      <c r="W23" s="91"/>
      <c r="X23" s="91"/>
      <c r="Y23" s="91"/>
      <c r="Z23" s="91"/>
      <c r="AA23" s="91"/>
      <c r="AB23" s="91"/>
      <c r="AC23" s="91"/>
      <c r="AD23" s="91"/>
      <c r="AE23" s="91"/>
      <c r="AF23" s="91"/>
      <c r="AG23" s="91"/>
      <c r="AH23" s="92"/>
      <c r="AI23" s="93">
        <f>SUM(AI14:AI22)</f>
        <v>3617</v>
      </c>
      <c r="AJ23" s="94"/>
      <c r="AK23" s="95"/>
      <c r="AL23" s="181" t="str">
        <f>IF(COUNTA(AL14:AL22)=0,"",SUMIF(AL14:AL22,"●",AI14:AI22)+SUM(AL14:AL22))</f>
        <v/>
      </c>
      <c r="AM23" s="94"/>
      <c r="AN23" s="95"/>
      <c r="AO23" s="113">
        <v>454115</v>
      </c>
      <c r="AP23" s="57"/>
      <c r="AQ23" s="58"/>
      <c r="AR23" s="341" t="s">
        <v>588</v>
      </c>
      <c r="AS23" s="72"/>
      <c r="AT23" s="72"/>
      <c r="AU23" s="72"/>
      <c r="AV23" s="72"/>
      <c r="AW23" s="72"/>
      <c r="AX23" s="72"/>
      <c r="AY23" s="72"/>
      <c r="AZ23" s="72"/>
      <c r="BA23" s="72"/>
      <c r="BB23" s="73"/>
      <c r="BC23" s="348">
        <v>100</v>
      </c>
      <c r="BD23" s="349"/>
      <c r="BE23" s="350"/>
      <c r="BF23" s="44"/>
      <c r="BG23" s="45"/>
      <c r="BH23" s="46"/>
      <c r="BI23" s="363">
        <v>459009</v>
      </c>
      <c r="BJ23" s="364"/>
      <c r="BK23" s="365"/>
      <c r="BL23" s="341" t="s">
        <v>293</v>
      </c>
      <c r="BM23" s="72"/>
      <c r="BN23" s="72"/>
      <c r="BO23" s="72"/>
      <c r="BP23" s="72"/>
      <c r="BQ23" s="72"/>
      <c r="BR23" s="72"/>
      <c r="BS23" s="72"/>
      <c r="BT23" s="72"/>
      <c r="BU23" s="72"/>
      <c r="BV23" s="73"/>
      <c r="BW23" s="360">
        <v>200</v>
      </c>
      <c r="BX23" s="361"/>
      <c r="BY23" s="362"/>
      <c r="BZ23" s="44"/>
      <c r="CA23" s="45"/>
      <c r="CB23" s="46"/>
      <c r="CC23" s="363">
        <v>459061</v>
      </c>
      <c r="CD23" s="364"/>
      <c r="CE23" s="365"/>
      <c r="CF23" s="341" t="s">
        <v>299</v>
      </c>
      <c r="CG23" s="72"/>
      <c r="CH23" s="72"/>
      <c r="CI23" s="72"/>
      <c r="CJ23" s="72"/>
      <c r="CK23" s="72"/>
      <c r="CL23" s="72"/>
      <c r="CM23" s="72"/>
      <c r="CN23" s="72"/>
      <c r="CO23" s="72"/>
      <c r="CP23" s="73"/>
      <c r="CQ23" s="360">
        <v>220</v>
      </c>
      <c r="CR23" s="361"/>
      <c r="CS23" s="362"/>
      <c r="CT23" s="44"/>
      <c r="CU23" s="45"/>
      <c r="CV23" s="46"/>
    </row>
    <row r="24" spans="1:100" ht="14.25" customHeight="1" x14ac:dyDescent="0.15">
      <c r="A24" s="56">
        <v>454010</v>
      </c>
      <c r="B24" s="57"/>
      <c r="C24" s="58"/>
      <c r="D24" s="59" t="s">
        <v>277</v>
      </c>
      <c r="E24" s="60"/>
      <c r="F24" s="60"/>
      <c r="G24" s="60"/>
      <c r="H24" s="60"/>
      <c r="I24" s="60"/>
      <c r="J24" s="60"/>
      <c r="K24" s="60"/>
      <c r="L24" s="60"/>
      <c r="M24" s="60"/>
      <c r="N24" s="61"/>
      <c r="O24" s="77">
        <v>320</v>
      </c>
      <c r="P24" s="45"/>
      <c r="Q24" s="45"/>
      <c r="R24" s="44"/>
      <c r="S24" s="45"/>
      <c r="T24" s="46"/>
      <c r="U24" s="56">
        <v>454110</v>
      </c>
      <c r="V24" s="57"/>
      <c r="W24" s="58"/>
      <c r="X24" s="59" t="s">
        <v>547</v>
      </c>
      <c r="Y24" s="60"/>
      <c r="Z24" s="60"/>
      <c r="AA24" s="60"/>
      <c r="AB24" s="60"/>
      <c r="AC24" s="60"/>
      <c r="AD24" s="60"/>
      <c r="AE24" s="60"/>
      <c r="AF24" s="60"/>
      <c r="AG24" s="60"/>
      <c r="AH24" s="61"/>
      <c r="AI24" s="77">
        <v>340</v>
      </c>
      <c r="AJ24" s="45"/>
      <c r="AK24" s="46"/>
      <c r="AL24" s="44"/>
      <c r="AM24" s="45"/>
      <c r="AN24" s="46"/>
      <c r="AO24" s="113">
        <v>454116</v>
      </c>
      <c r="AP24" s="57"/>
      <c r="AQ24" s="58"/>
      <c r="AR24" s="341" t="s">
        <v>589</v>
      </c>
      <c r="AS24" s="72"/>
      <c r="AT24" s="72"/>
      <c r="AU24" s="72"/>
      <c r="AV24" s="72"/>
      <c r="AW24" s="72"/>
      <c r="AX24" s="72"/>
      <c r="AY24" s="72"/>
      <c r="AZ24" s="72"/>
      <c r="BA24" s="72"/>
      <c r="BB24" s="73"/>
      <c r="BC24" s="348">
        <v>150</v>
      </c>
      <c r="BD24" s="349"/>
      <c r="BE24" s="350"/>
      <c r="BF24" s="44"/>
      <c r="BG24" s="45"/>
      <c r="BH24" s="46"/>
      <c r="BI24" s="369">
        <v>459010</v>
      </c>
      <c r="BJ24" s="370"/>
      <c r="BK24" s="371"/>
      <c r="BL24" s="341" t="s">
        <v>295</v>
      </c>
      <c r="BM24" s="72"/>
      <c r="BN24" s="72"/>
      <c r="BO24" s="72"/>
      <c r="BP24" s="72"/>
      <c r="BQ24" s="72"/>
      <c r="BR24" s="72"/>
      <c r="BS24" s="72"/>
      <c r="BT24" s="72"/>
      <c r="BU24" s="72"/>
      <c r="BV24" s="73"/>
      <c r="BW24" s="360">
        <v>600</v>
      </c>
      <c r="BX24" s="361"/>
      <c r="BY24" s="362"/>
      <c r="BZ24" s="44"/>
      <c r="CA24" s="45"/>
      <c r="CB24" s="46"/>
      <c r="CC24" s="175" t="s">
        <v>430</v>
      </c>
      <c r="CD24" s="176"/>
      <c r="CE24" s="176"/>
      <c r="CF24" s="176"/>
      <c r="CG24" s="176"/>
      <c r="CH24" s="176"/>
      <c r="CI24" s="176"/>
      <c r="CJ24" s="176"/>
      <c r="CK24" s="176"/>
      <c r="CL24" s="176"/>
      <c r="CM24" s="176"/>
      <c r="CN24" s="176"/>
      <c r="CO24" s="176"/>
      <c r="CP24" s="177"/>
      <c r="CQ24" s="141">
        <f>SUM(CQ14:CQ23)</f>
        <v>3170</v>
      </c>
      <c r="CR24" s="142"/>
      <c r="CS24" s="143"/>
      <c r="CT24" s="181" t="str">
        <f>IF(COUNTA(CT14:CT23)=0,"",SUMIF(CT14:CT23,"●",CQ14:CQ23)+SUM(CT14:CT23))</f>
        <v/>
      </c>
      <c r="CU24" s="94"/>
      <c r="CV24" s="95"/>
    </row>
    <row r="25" spans="1:100" ht="14.25" customHeight="1" x14ac:dyDescent="0.15">
      <c r="A25" s="56">
        <v>454011</v>
      </c>
      <c r="B25" s="57"/>
      <c r="C25" s="58"/>
      <c r="D25" s="59" t="s">
        <v>279</v>
      </c>
      <c r="E25" s="60"/>
      <c r="F25" s="60"/>
      <c r="G25" s="60"/>
      <c r="H25" s="60"/>
      <c r="I25" s="60"/>
      <c r="J25" s="60"/>
      <c r="K25" s="60"/>
      <c r="L25" s="60"/>
      <c r="M25" s="60"/>
      <c r="N25" s="61"/>
      <c r="O25" s="77">
        <v>300</v>
      </c>
      <c r="P25" s="45"/>
      <c r="Q25" s="45"/>
      <c r="R25" s="44"/>
      <c r="S25" s="45"/>
      <c r="T25" s="46"/>
      <c r="U25" s="56">
        <v>454045</v>
      </c>
      <c r="V25" s="57"/>
      <c r="W25" s="58"/>
      <c r="X25" s="59" t="s">
        <v>546</v>
      </c>
      <c r="Y25" s="60"/>
      <c r="Z25" s="60"/>
      <c r="AA25" s="60"/>
      <c r="AB25" s="60"/>
      <c r="AC25" s="60"/>
      <c r="AD25" s="60"/>
      <c r="AE25" s="60"/>
      <c r="AF25" s="60"/>
      <c r="AG25" s="60"/>
      <c r="AH25" s="61"/>
      <c r="AI25" s="77">
        <v>650</v>
      </c>
      <c r="AJ25" s="45"/>
      <c r="AK25" s="46"/>
      <c r="AL25" s="44"/>
      <c r="AM25" s="45"/>
      <c r="AN25" s="46"/>
      <c r="AO25" s="113">
        <v>454117</v>
      </c>
      <c r="AP25" s="57"/>
      <c r="AQ25" s="58"/>
      <c r="AR25" s="341" t="s">
        <v>590</v>
      </c>
      <c r="AS25" s="72"/>
      <c r="AT25" s="72"/>
      <c r="AU25" s="72"/>
      <c r="AV25" s="72"/>
      <c r="AW25" s="72"/>
      <c r="AX25" s="72"/>
      <c r="AY25" s="72"/>
      <c r="AZ25" s="72"/>
      <c r="BA25" s="72"/>
      <c r="BB25" s="73"/>
      <c r="BC25" s="348">
        <v>260</v>
      </c>
      <c r="BD25" s="349"/>
      <c r="BE25" s="350"/>
      <c r="BF25" s="44"/>
      <c r="BG25" s="45"/>
      <c r="BH25" s="46"/>
      <c r="BI25" s="363">
        <v>459011</v>
      </c>
      <c r="BJ25" s="364"/>
      <c r="BK25" s="365"/>
      <c r="BL25" s="341" t="s">
        <v>298</v>
      </c>
      <c r="BM25" s="72"/>
      <c r="BN25" s="72"/>
      <c r="BO25" s="72"/>
      <c r="BP25" s="72"/>
      <c r="BQ25" s="72"/>
      <c r="BR25" s="72"/>
      <c r="BS25" s="72"/>
      <c r="BT25" s="72"/>
      <c r="BU25" s="72"/>
      <c r="BV25" s="73"/>
      <c r="BW25" s="360">
        <v>600</v>
      </c>
      <c r="BX25" s="361"/>
      <c r="BY25" s="362"/>
      <c r="BZ25" s="44"/>
      <c r="CA25" s="45"/>
      <c r="CB25" s="46"/>
      <c r="CC25" s="369">
        <v>459062</v>
      </c>
      <c r="CD25" s="370"/>
      <c r="CE25" s="371"/>
      <c r="CF25" s="32" t="s">
        <v>561</v>
      </c>
      <c r="CG25" s="33"/>
      <c r="CH25" s="33"/>
      <c r="CI25" s="33"/>
      <c r="CJ25" s="33"/>
      <c r="CK25" s="33"/>
      <c r="CL25" s="33"/>
      <c r="CM25" s="33"/>
      <c r="CN25" s="33"/>
      <c r="CO25" s="33"/>
      <c r="CP25" s="34"/>
      <c r="CQ25" s="360">
        <v>300</v>
      </c>
      <c r="CR25" s="361"/>
      <c r="CS25" s="362"/>
      <c r="CT25" s="44"/>
      <c r="CU25" s="45"/>
      <c r="CV25" s="46"/>
    </row>
    <row r="26" spans="1:100" ht="14.25" customHeight="1" x14ac:dyDescent="0.15">
      <c r="A26" s="56">
        <v>454012</v>
      </c>
      <c r="B26" s="57"/>
      <c r="C26" s="58"/>
      <c r="D26" s="59" t="s">
        <v>281</v>
      </c>
      <c r="E26" s="60"/>
      <c r="F26" s="60"/>
      <c r="G26" s="60"/>
      <c r="H26" s="60"/>
      <c r="I26" s="60"/>
      <c r="J26" s="60"/>
      <c r="K26" s="60"/>
      <c r="L26" s="60"/>
      <c r="M26" s="60"/>
      <c r="N26" s="61"/>
      <c r="O26" s="77">
        <v>550</v>
      </c>
      <c r="P26" s="45"/>
      <c r="Q26" s="45"/>
      <c r="R26" s="44"/>
      <c r="S26" s="45"/>
      <c r="T26" s="46"/>
      <c r="U26" s="56">
        <v>454111</v>
      </c>
      <c r="V26" s="57"/>
      <c r="W26" s="58"/>
      <c r="X26" s="59" t="s">
        <v>548</v>
      </c>
      <c r="Y26" s="60"/>
      <c r="Z26" s="60"/>
      <c r="AA26" s="60"/>
      <c r="AB26" s="60"/>
      <c r="AC26" s="60"/>
      <c r="AD26" s="60"/>
      <c r="AE26" s="60"/>
      <c r="AF26" s="60"/>
      <c r="AG26" s="60"/>
      <c r="AH26" s="61"/>
      <c r="AI26" s="77">
        <v>150</v>
      </c>
      <c r="AJ26" s="45"/>
      <c r="AK26" s="46"/>
      <c r="AL26" s="44"/>
      <c r="AM26" s="45"/>
      <c r="AN26" s="46"/>
      <c r="AO26" s="113">
        <v>454118</v>
      </c>
      <c r="AP26" s="57"/>
      <c r="AQ26" s="58"/>
      <c r="AR26" s="341" t="s">
        <v>591</v>
      </c>
      <c r="AS26" s="72"/>
      <c r="AT26" s="72"/>
      <c r="AU26" s="72"/>
      <c r="AV26" s="72"/>
      <c r="AW26" s="72"/>
      <c r="AX26" s="72"/>
      <c r="AY26" s="72"/>
      <c r="AZ26" s="72"/>
      <c r="BA26" s="72"/>
      <c r="BB26" s="73"/>
      <c r="BC26" s="348">
        <v>150</v>
      </c>
      <c r="BD26" s="349"/>
      <c r="BE26" s="350"/>
      <c r="BF26" s="44"/>
      <c r="BG26" s="45"/>
      <c r="BH26" s="46"/>
      <c r="BI26" s="369">
        <v>459012</v>
      </c>
      <c r="BJ26" s="370"/>
      <c r="BK26" s="371"/>
      <c r="BL26" s="341" t="s">
        <v>301</v>
      </c>
      <c r="BM26" s="72"/>
      <c r="BN26" s="72"/>
      <c r="BO26" s="72"/>
      <c r="BP26" s="72"/>
      <c r="BQ26" s="72"/>
      <c r="BR26" s="72"/>
      <c r="BS26" s="72"/>
      <c r="BT26" s="72"/>
      <c r="BU26" s="72"/>
      <c r="BV26" s="73"/>
      <c r="BW26" s="360">
        <v>600</v>
      </c>
      <c r="BX26" s="361"/>
      <c r="BY26" s="362"/>
      <c r="BZ26" s="44"/>
      <c r="CA26" s="45"/>
      <c r="CB26" s="46"/>
      <c r="CC26" s="369">
        <v>459064</v>
      </c>
      <c r="CD26" s="370"/>
      <c r="CE26" s="371"/>
      <c r="CF26" s="32" t="s">
        <v>306</v>
      </c>
      <c r="CG26" s="33"/>
      <c r="CH26" s="33"/>
      <c r="CI26" s="33"/>
      <c r="CJ26" s="33"/>
      <c r="CK26" s="33"/>
      <c r="CL26" s="33"/>
      <c r="CM26" s="33"/>
      <c r="CN26" s="33"/>
      <c r="CO26" s="33"/>
      <c r="CP26" s="34"/>
      <c r="CQ26" s="360">
        <v>280</v>
      </c>
      <c r="CR26" s="361"/>
      <c r="CS26" s="362"/>
      <c r="CT26" s="44"/>
      <c r="CU26" s="45"/>
      <c r="CV26" s="46"/>
    </row>
    <row r="27" spans="1:100" ht="14.25" customHeight="1" x14ac:dyDescent="0.15">
      <c r="A27" s="90" t="s">
        <v>283</v>
      </c>
      <c r="B27" s="91"/>
      <c r="C27" s="91"/>
      <c r="D27" s="91"/>
      <c r="E27" s="91"/>
      <c r="F27" s="91"/>
      <c r="G27" s="91"/>
      <c r="H27" s="91"/>
      <c r="I27" s="91"/>
      <c r="J27" s="91"/>
      <c r="K27" s="91"/>
      <c r="L27" s="91"/>
      <c r="M27" s="91"/>
      <c r="N27" s="92"/>
      <c r="O27" s="93">
        <f>SUM(O20:O26)</f>
        <v>2585</v>
      </c>
      <c r="P27" s="94"/>
      <c r="Q27" s="95"/>
      <c r="R27" s="181" t="str">
        <f>IF(COUNTA(R20:R26)=0,"",SUMIF(R20:R26,"●",O20:O26)+SUM(R20:R26))</f>
        <v/>
      </c>
      <c r="S27" s="94"/>
      <c r="T27" s="95"/>
      <c r="U27" s="56">
        <v>454046</v>
      </c>
      <c r="V27" s="57"/>
      <c r="W27" s="58"/>
      <c r="X27" s="59" t="s">
        <v>278</v>
      </c>
      <c r="Y27" s="60"/>
      <c r="Z27" s="60"/>
      <c r="AA27" s="60"/>
      <c r="AB27" s="60"/>
      <c r="AC27" s="60"/>
      <c r="AD27" s="60"/>
      <c r="AE27" s="60"/>
      <c r="AF27" s="60"/>
      <c r="AG27" s="60"/>
      <c r="AH27" s="61"/>
      <c r="AI27" s="77">
        <v>500</v>
      </c>
      <c r="AJ27" s="45"/>
      <c r="AK27" s="46"/>
      <c r="AL27" s="44"/>
      <c r="AM27" s="45"/>
      <c r="AN27" s="46"/>
      <c r="AO27" s="182" t="s">
        <v>587</v>
      </c>
      <c r="AP27" s="91"/>
      <c r="AQ27" s="91"/>
      <c r="AR27" s="91"/>
      <c r="AS27" s="91"/>
      <c r="AT27" s="91"/>
      <c r="AU27" s="91"/>
      <c r="AV27" s="91"/>
      <c r="AW27" s="91"/>
      <c r="AX27" s="91"/>
      <c r="AY27" s="91"/>
      <c r="AZ27" s="91"/>
      <c r="BA27" s="91"/>
      <c r="BB27" s="92"/>
      <c r="BC27" s="93">
        <f>SUM(BC14:BC26)</f>
        <v>7010</v>
      </c>
      <c r="BD27" s="94"/>
      <c r="BE27" s="95"/>
      <c r="BF27" s="181" t="str">
        <f>IF(COUNTA(BF14:BF26)=0,"",SUMIF(BF14:BF26,"●",BC14:BC26)+SUM(BF14:BF26))</f>
        <v/>
      </c>
      <c r="BG27" s="94"/>
      <c r="BH27" s="95"/>
      <c r="BI27" s="369">
        <v>459093</v>
      </c>
      <c r="BJ27" s="370"/>
      <c r="BK27" s="371"/>
      <c r="BL27" s="341" t="s">
        <v>565</v>
      </c>
      <c r="BM27" s="72"/>
      <c r="BN27" s="72"/>
      <c r="BO27" s="72"/>
      <c r="BP27" s="72"/>
      <c r="BQ27" s="72"/>
      <c r="BR27" s="72"/>
      <c r="BS27" s="72"/>
      <c r="BT27" s="72"/>
      <c r="BU27" s="72"/>
      <c r="BV27" s="73"/>
      <c r="BW27" s="360">
        <v>320</v>
      </c>
      <c r="BX27" s="361"/>
      <c r="BY27" s="362"/>
      <c r="BZ27" s="44"/>
      <c r="CA27" s="45"/>
      <c r="CB27" s="46"/>
      <c r="CC27" s="369">
        <v>459065</v>
      </c>
      <c r="CD27" s="370"/>
      <c r="CE27" s="371"/>
      <c r="CF27" s="32" t="s">
        <v>431</v>
      </c>
      <c r="CG27" s="33"/>
      <c r="CH27" s="33"/>
      <c r="CI27" s="33"/>
      <c r="CJ27" s="33"/>
      <c r="CK27" s="33"/>
      <c r="CL27" s="33"/>
      <c r="CM27" s="33"/>
      <c r="CN27" s="33"/>
      <c r="CO27" s="33"/>
      <c r="CP27" s="34"/>
      <c r="CQ27" s="360">
        <v>480</v>
      </c>
      <c r="CR27" s="361"/>
      <c r="CS27" s="362"/>
      <c r="CT27" s="44"/>
      <c r="CU27" s="45"/>
      <c r="CV27" s="46"/>
    </row>
    <row r="28" spans="1:100" ht="14.25" customHeight="1" x14ac:dyDescent="0.15">
      <c r="A28" s="56">
        <v>454013</v>
      </c>
      <c r="B28" s="57"/>
      <c r="C28" s="58"/>
      <c r="D28" s="59" t="s">
        <v>286</v>
      </c>
      <c r="E28" s="60"/>
      <c r="F28" s="60"/>
      <c r="G28" s="60"/>
      <c r="H28" s="60"/>
      <c r="I28" s="60"/>
      <c r="J28" s="60"/>
      <c r="K28" s="60"/>
      <c r="L28" s="60"/>
      <c r="M28" s="60"/>
      <c r="N28" s="61"/>
      <c r="O28" s="77">
        <v>250</v>
      </c>
      <c r="P28" s="45"/>
      <c r="Q28" s="45"/>
      <c r="R28" s="44"/>
      <c r="S28" s="45"/>
      <c r="T28" s="46"/>
      <c r="U28" s="56">
        <v>454047</v>
      </c>
      <c r="V28" s="57"/>
      <c r="W28" s="58"/>
      <c r="X28" s="59" t="s">
        <v>280</v>
      </c>
      <c r="Y28" s="60"/>
      <c r="Z28" s="60"/>
      <c r="AA28" s="60"/>
      <c r="AB28" s="60"/>
      <c r="AC28" s="60"/>
      <c r="AD28" s="60"/>
      <c r="AE28" s="60"/>
      <c r="AF28" s="60"/>
      <c r="AG28" s="60"/>
      <c r="AH28" s="61"/>
      <c r="AI28" s="77">
        <v>550</v>
      </c>
      <c r="AJ28" s="45"/>
      <c r="AK28" s="46"/>
      <c r="AL28" s="44"/>
      <c r="AM28" s="45"/>
      <c r="AN28" s="46"/>
      <c r="AO28" s="351">
        <v>454077</v>
      </c>
      <c r="AP28" s="352"/>
      <c r="AQ28" s="353"/>
      <c r="AR28" s="354" t="s">
        <v>398</v>
      </c>
      <c r="AS28" s="355"/>
      <c r="AT28" s="355"/>
      <c r="AU28" s="355"/>
      <c r="AV28" s="355"/>
      <c r="AW28" s="355"/>
      <c r="AX28" s="355"/>
      <c r="AY28" s="355"/>
      <c r="AZ28" s="355"/>
      <c r="BA28" s="355"/>
      <c r="BB28" s="356"/>
      <c r="BC28" s="357">
        <v>250</v>
      </c>
      <c r="BD28" s="358"/>
      <c r="BE28" s="359"/>
      <c r="BF28" s="44"/>
      <c r="BG28" s="45"/>
      <c r="BH28" s="46"/>
      <c r="BI28" s="369">
        <v>459013</v>
      </c>
      <c r="BJ28" s="370"/>
      <c r="BK28" s="371"/>
      <c r="BL28" s="341" t="s">
        <v>416</v>
      </c>
      <c r="BM28" s="72"/>
      <c r="BN28" s="72"/>
      <c r="BO28" s="72"/>
      <c r="BP28" s="72"/>
      <c r="BQ28" s="72"/>
      <c r="BR28" s="72"/>
      <c r="BS28" s="72"/>
      <c r="BT28" s="72"/>
      <c r="BU28" s="72"/>
      <c r="BV28" s="73"/>
      <c r="BW28" s="360">
        <v>480</v>
      </c>
      <c r="BX28" s="361"/>
      <c r="BY28" s="362"/>
      <c r="BZ28" s="44"/>
      <c r="CA28" s="45"/>
      <c r="CB28" s="46"/>
      <c r="CC28" s="369">
        <v>459094</v>
      </c>
      <c r="CD28" s="370"/>
      <c r="CE28" s="371"/>
      <c r="CF28" s="32" t="s">
        <v>571</v>
      </c>
      <c r="CG28" s="33"/>
      <c r="CH28" s="33"/>
      <c r="CI28" s="33"/>
      <c r="CJ28" s="33"/>
      <c r="CK28" s="33"/>
      <c r="CL28" s="33"/>
      <c r="CM28" s="33"/>
      <c r="CN28" s="33"/>
      <c r="CO28" s="33"/>
      <c r="CP28" s="34"/>
      <c r="CQ28" s="360">
        <v>1000</v>
      </c>
      <c r="CR28" s="361"/>
      <c r="CS28" s="362"/>
      <c r="CT28" s="44"/>
      <c r="CU28" s="45"/>
      <c r="CV28" s="46"/>
    </row>
    <row r="29" spans="1:100" ht="14.25" customHeight="1" x14ac:dyDescent="0.15">
      <c r="A29" s="56">
        <v>454014</v>
      </c>
      <c r="B29" s="57"/>
      <c r="C29" s="58"/>
      <c r="D29" s="59" t="s">
        <v>288</v>
      </c>
      <c r="E29" s="60"/>
      <c r="F29" s="60"/>
      <c r="G29" s="60"/>
      <c r="H29" s="60"/>
      <c r="I29" s="60"/>
      <c r="J29" s="60"/>
      <c r="K29" s="60"/>
      <c r="L29" s="60"/>
      <c r="M29" s="60"/>
      <c r="N29" s="61"/>
      <c r="O29" s="77">
        <v>200</v>
      </c>
      <c r="P29" s="45"/>
      <c r="Q29" s="45"/>
      <c r="R29" s="44"/>
      <c r="S29" s="45"/>
      <c r="T29" s="46"/>
      <c r="U29" s="56">
        <v>454048</v>
      </c>
      <c r="V29" s="57"/>
      <c r="W29" s="58"/>
      <c r="X29" s="59" t="s">
        <v>282</v>
      </c>
      <c r="Y29" s="60"/>
      <c r="Z29" s="60"/>
      <c r="AA29" s="60"/>
      <c r="AB29" s="60"/>
      <c r="AC29" s="60"/>
      <c r="AD29" s="60"/>
      <c r="AE29" s="60"/>
      <c r="AF29" s="60"/>
      <c r="AG29" s="60"/>
      <c r="AH29" s="61"/>
      <c r="AI29" s="77">
        <v>250</v>
      </c>
      <c r="AJ29" s="45"/>
      <c r="AK29" s="46"/>
      <c r="AL29" s="44"/>
      <c r="AM29" s="45"/>
      <c r="AN29" s="46"/>
      <c r="AO29" s="372">
        <v>454078</v>
      </c>
      <c r="AP29" s="373"/>
      <c r="AQ29" s="374"/>
      <c r="AR29" s="341" t="s">
        <v>399</v>
      </c>
      <c r="AS29" s="72"/>
      <c r="AT29" s="72"/>
      <c r="AU29" s="72"/>
      <c r="AV29" s="72"/>
      <c r="AW29" s="72"/>
      <c r="AX29" s="72"/>
      <c r="AY29" s="72"/>
      <c r="AZ29" s="72"/>
      <c r="BA29" s="72"/>
      <c r="BB29" s="73"/>
      <c r="BC29" s="348">
        <v>350</v>
      </c>
      <c r="BD29" s="349"/>
      <c r="BE29" s="350"/>
      <c r="BF29" s="44"/>
      <c r="BG29" s="45"/>
      <c r="BH29" s="46"/>
      <c r="BI29" s="363">
        <v>459014</v>
      </c>
      <c r="BJ29" s="364"/>
      <c r="BK29" s="365"/>
      <c r="BL29" s="341" t="s">
        <v>304</v>
      </c>
      <c r="BM29" s="72"/>
      <c r="BN29" s="72"/>
      <c r="BO29" s="72"/>
      <c r="BP29" s="72"/>
      <c r="BQ29" s="72"/>
      <c r="BR29" s="72"/>
      <c r="BS29" s="72"/>
      <c r="BT29" s="72"/>
      <c r="BU29" s="72"/>
      <c r="BV29" s="73"/>
      <c r="BW29" s="360">
        <v>650</v>
      </c>
      <c r="BX29" s="361"/>
      <c r="BY29" s="362"/>
      <c r="BZ29" s="44"/>
      <c r="CA29" s="45"/>
      <c r="CB29" s="46"/>
      <c r="CC29" s="369">
        <v>459095</v>
      </c>
      <c r="CD29" s="370"/>
      <c r="CE29" s="371"/>
      <c r="CF29" s="32" t="s">
        <v>580</v>
      </c>
      <c r="CG29" s="33"/>
      <c r="CH29" s="33"/>
      <c r="CI29" s="33"/>
      <c r="CJ29" s="33"/>
      <c r="CK29" s="33"/>
      <c r="CL29" s="33"/>
      <c r="CM29" s="33"/>
      <c r="CN29" s="33"/>
      <c r="CO29" s="33"/>
      <c r="CP29" s="34"/>
      <c r="CQ29" s="360">
        <v>650</v>
      </c>
      <c r="CR29" s="361"/>
      <c r="CS29" s="362"/>
      <c r="CT29" s="44"/>
      <c r="CU29" s="45"/>
      <c r="CV29" s="46"/>
    </row>
    <row r="30" spans="1:100" ht="14.25" customHeight="1" x14ac:dyDescent="0.15">
      <c r="A30" s="56">
        <v>454015</v>
      </c>
      <c r="B30" s="57"/>
      <c r="C30" s="58"/>
      <c r="D30" s="59" t="s">
        <v>290</v>
      </c>
      <c r="E30" s="60"/>
      <c r="F30" s="60"/>
      <c r="G30" s="60"/>
      <c r="H30" s="60"/>
      <c r="I30" s="60"/>
      <c r="J30" s="60"/>
      <c r="K30" s="60"/>
      <c r="L30" s="60"/>
      <c r="M30" s="60"/>
      <c r="N30" s="61"/>
      <c r="O30" s="77">
        <v>270</v>
      </c>
      <c r="P30" s="45"/>
      <c r="Q30" s="45"/>
      <c r="R30" s="44"/>
      <c r="S30" s="45"/>
      <c r="T30" s="46"/>
      <c r="U30" s="56">
        <v>454049</v>
      </c>
      <c r="V30" s="57"/>
      <c r="W30" s="58"/>
      <c r="X30" s="59" t="s">
        <v>284</v>
      </c>
      <c r="Y30" s="60"/>
      <c r="Z30" s="60"/>
      <c r="AA30" s="60"/>
      <c r="AB30" s="60"/>
      <c r="AC30" s="60"/>
      <c r="AD30" s="60"/>
      <c r="AE30" s="60"/>
      <c r="AF30" s="60"/>
      <c r="AG30" s="60"/>
      <c r="AH30" s="61"/>
      <c r="AI30" s="77">
        <v>500</v>
      </c>
      <c r="AJ30" s="45"/>
      <c r="AK30" s="46"/>
      <c r="AL30" s="44"/>
      <c r="AM30" s="45"/>
      <c r="AN30" s="46"/>
      <c r="AO30" s="372">
        <v>454079</v>
      </c>
      <c r="AP30" s="373"/>
      <c r="AQ30" s="374"/>
      <c r="AR30" s="341" t="s">
        <v>400</v>
      </c>
      <c r="AS30" s="72"/>
      <c r="AT30" s="72"/>
      <c r="AU30" s="72"/>
      <c r="AV30" s="72"/>
      <c r="AW30" s="72"/>
      <c r="AX30" s="72"/>
      <c r="AY30" s="72"/>
      <c r="AZ30" s="72"/>
      <c r="BA30" s="72"/>
      <c r="BB30" s="73"/>
      <c r="BC30" s="348">
        <v>600</v>
      </c>
      <c r="BD30" s="349"/>
      <c r="BE30" s="350"/>
      <c r="BF30" s="44"/>
      <c r="BG30" s="45"/>
      <c r="BH30" s="46"/>
      <c r="BI30" s="90" t="s">
        <v>415</v>
      </c>
      <c r="BJ30" s="91"/>
      <c r="BK30" s="91"/>
      <c r="BL30" s="91"/>
      <c r="BM30" s="91"/>
      <c r="BN30" s="91"/>
      <c r="BO30" s="91"/>
      <c r="BP30" s="91"/>
      <c r="BQ30" s="91"/>
      <c r="BR30" s="91"/>
      <c r="BS30" s="91"/>
      <c r="BT30" s="91"/>
      <c r="BU30" s="91"/>
      <c r="BV30" s="92"/>
      <c r="BW30" s="93">
        <f>SUM(BW23:BW29)</f>
        <v>3450</v>
      </c>
      <c r="BX30" s="94"/>
      <c r="BY30" s="95"/>
      <c r="BZ30" s="181" t="str">
        <f>IF(COUNTA(BZ23:BZ29)=0,"",SUMIF(BZ23:BZ29,"●",BW23:BW29)+SUM(BZ23:BZ29))</f>
        <v/>
      </c>
      <c r="CA30" s="94"/>
      <c r="CB30" s="95"/>
      <c r="CC30" s="387" t="s">
        <v>563</v>
      </c>
      <c r="CD30" s="388"/>
      <c r="CE30" s="388"/>
      <c r="CF30" s="388"/>
      <c r="CG30" s="388"/>
      <c r="CH30" s="388"/>
      <c r="CI30" s="388"/>
      <c r="CJ30" s="388"/>
      <c r="CK30" s="388"/>
      <c r="CL30" s="388"/>
      <c r="CM30" s="388"/>
      <c r="CN30" s="388"/>
      <c r="CO30" s="388"/>
      <c r="CP30" s="389"/>
      <c r="CQ30" s="379">
        <f>SUM(CQ25:CQ29)</f>
        <v>2710</v>
      </c>
      <c r="CR30" s="380"/>
      <c r="CS30" s="381"/>
      <c r="CT30" s="181" t="str">
        <f>IF(COUNTA(CT25:CT29)=0,"",SUMIF(CT25:CT29,"●",CQ25:CQ29)+SUM(CT25:CT29))</f>
        <v/>
      </c>
      <c r="CU30" s="94"/>
      <c r="CV30" s="95"/>
    </row>
    <row r="31" spans="1:100" ht="14.25" customHeight="1" x14ac:dyDescent="0.15">
      <c r="A31" s="56">
        <v>454016</v>
      </c>
      <c r="B31" s="57"/>
      <c r="C31" s="58"/>
      <c r="D31" s="59" t="s">
        <v>621</v>
      </c>
      <c r="E31" s="60"/>
      <c r="F31" s="60"/>
      <c r="G31" s="60"/>
      <c r="H31" s="60"/>
      <c r="I31" s="60"/>
      <c r="J31" s="60"/>
      <c r="K31" s="60"/>
      <c r="L31" s="60"/>
      <c r="M31" s="60"/>
      <c r="N31" s="61"/>
      <c r="O31" s="77">
        <v>280</v>
      </c>
      <c r="P31" s="45"/>
      <c r="Q31" s="45"/>
      <c r="R31" s="44"/>
      <c r="S31" s="45"/>
      <c r="T31" s="46"/>
      <c r="U31" s="56">
        <v>454050</v>
      </c>
      <c r="V31" s="57"/>
      <c r="W31" s="58"/>
      <c r="X31" s="59" t="s">
        <v>287</v>
      </c>
      <c r="Y31" s="60"/>
      <c r="Z31" s="60"/>
      <c r="AA31" s="60"/>
      <c r="AB31" s="60"/>
      <c r="AC31" s="60"/>
      <c r="AD31" s="60"/>
      <c r="AE31" s="60"/>
      <c r="AF31" s="60"/>
      <c r="AG31" s="60"/>
      <c r="AH31" s="61"/>
      <c r="AI31" s="77">
        <v>500</v>
      </c>
      <c r="AJ31" s="45"/>
      <c r="AK31" s="46"/>
      <c r="AL31" s="44"/>
      <c r="AM31" s="45"/>
      <c r="AN31" s="46"/>
      <c r="AO31" s="372">
        <v>454080</v>
      </c>
      <c r="AP31" s="373"/>
      <c r="AQ31" s="374"/>
      <c r="AR31" s="341" t="s">
        <v>401</v>
      </c>
      <c r="AS31" s="72"/>
      <c r="AT31" s="72"/>
      <c r="AU31" s="72"/>
      <c r="AV31" s="72"/>
      <c r="AW31" s="72"/>
      <c r="AX31" s="72"/>
      <c r="AY31" s="72"/>
      <c r="AZ31" s="72"/>
      <c r="BA31" s="72"/>
      <c r="BB31" s="73"/>
      <c r="BC31" s="348">
        <v>630</v>
      </c>
      <c r="BD31" s="349"/>
      <c r="BE31" s="350"/>
      <c r="BF31" s="44"/>
      <c r="BG31" s="45"/>
      <c r="BH31" s="46"/>
      <c r="BI31" s="369">
        <v>459015</v>
      </c>
      <c r="BJ31" s="370"/>
      <c r="BK31" s="371"/>
      <c r="BL31" s="341" t="s">
        <v>516</v>
      </c>
      <c r="BM31" s="72"/>
      <c r="BN31" s="72"/>
      <c r="BO31" s="72"/>
      <c r="BP31" s="72"/>
      <c r="BQ31" s="72"/>
      <c r="BR31" s="72"/>
      <c r="BS31" s="72"/>
      <c r="BT31" s="72"/>
      <c r="BU31" s="72"/>
      <c r="BV31" s="73"/>
      <c r="BW31" s="360">
        <v>165</v>
      </c>
      <c r="BX31" s="361"/>
      <c r="BY31" s="362"/>
      <c r="BZ31" s="44"/>
      <c r="CA31" s="45"/>
      <c r="CB31" s="46"/>
      <c r="CC31" s="369">
        <v>459066</v>
      </c>
      <c r="CD31" s="370"/>
      <c r="CE31" s="371"/>
      <c r="CF31" s="341" t="s">
        <v>612</v>
      </c>
      <c r="CG31" s="72"/>
      <c r="CH31" s="72"/>
      <c r="CI31" s="72"/>
      <c r="CJ31" s="72"/>
      <c r="CK31" s="72"/>
      <c r="CL31" s="72"/>
      <c r="CM31" s="72"/>
      <c r="CN31" s="72"/>
      <c r="CO31" s="72"/>
      <c r="CP31" s="73"/>
      <c r="CQ31" s="360">
        <v>400</v>
      </c>
      <c r="CR31" s="361"/>
      <c r="CS31" s="362"/>
      <c r="CT31" s="44"/>
      <c r="CU31" s="45"/>
      <c r="CV31" s="46"/>
    </row>
    <row r="32" spans="1:100" ht="14.25" customHeight="1" x14ac:dyDescent="0.15">
      <c r="A32" s="56">
        <v>454017</v>
      </c>
      <c r="B32" s="57"/>
      <c r="C32" s="58"/>
      <c r="D32" s="59" t="s">
        <v>622</v>
      </c>
      <c r="E32" s="60"/>
      <c r="F32" s="60"/>
      <c r="G32" s="60"/>
      <c r="H32" s="60"/>
      <c r="I32" s="60"/>
      <c r="J32" s="60"/>
      <c r="K32" s="60"/>
      <c r="L32" s="60"/>
      <c r="M32" s="60"/>
      <c r="N32" s="61"/>
      <c r="O32" s="77">
        <v>130</v>
      </c>
      <c r="P32" s="45"/>
      <c r="Q32" s="45"/>
      <c r="R32" s="44"/>
      <c r="S32" s="45"/>
      <c r="T32" s="46"/>
      <c r="U32" s="56">
        <v>454051</v>
      </c>
      <c r="V32" s="57"/>
      <c r="W32" s="58"/>
      <c r="X32" s="59" t="s">
        <v>289</v>
      </c>
      <c r="Y32" s="60"/>
      <c r="Z32" s="60"/>
      <c r="AA32" s="60"/>
      <c r="AB32" s="60"/>
      <c r="AC32" s="60"/>
      <c r="AD32" s="60"/>
      <c r="AE32" s="60"/>
      <c r="AF32" s="60"/>
      <c r="AG32" s="60"/>
      <c r="AH32" s="61"/>
      <c r="AI32" s="77">
        <v>510</v>
      </c>
      <c r="AJ32" s="45"/>
      <c r="AK32" s="46"/>
      <c r="AL32" s="44"/>
      <c r="AM32" s="45"/>
      <c r="AN32" s="46"/>
      <c r="AO32" s="372">
        <v>454081</v>
      </c>
      <c r="AP32" s="373"/>
      <c r="AQ32" s="374"/>
      <c r="AR32" s="341" t="s">
        <v>307</v>
      </c>
      <c r="AS32" s="72"/>
      <c r="AT32" s="72"/>
      <c r="AU32" s="72"/>
      <c r="AV32" s="72"/>
      <c r="AW32" s="72"/>
      <c r="AX32" s="72"/>
      <c r="AY32" s="72"/>
      <c r="AZ32" s="72"/>
      <c r="BA32" s="72"/>
      <c r="BB32" s="73"/>
      <c r="BC32" s="348">
        <v>330</v>
      </c>
      <c r="BD32" s="349"/>
      <c r="BE32" s="350"/>
      <c r="BF32" s="44"/>
      <c r="BG32" s="45"/>
      <c r="BH32" s="46"/>
      <c r="BI32" s="363">
        <v>459089</v>
      </c>
      <c r="BJ32" s="364"/>
      <c r="BK32" s="365"/>
      <c r="BL32" s="220" t="s">
        <v>523</v>
      </c>
      <c r="BM32" s="221"/>
      <c r="BN32" s="221"/>
      <c r="BO32" s="221"/>
      <c r="BP32" s="221"/>
      <c r="BQ32" s="221"/>
      <c r="BR32" s="221"/>
      <c r="BS32" s="221"/>
      <c r="BT32" s="221"/>
      <c r="BU32" s="221"/>
      <c r="BV32" s="375"/>
      <c r="BW32" s="366">
        <v>230</v>
      </c>
      <c r="BX32" s="367"/>
      <c r="BY32" s="368"/>
      <c r="BZ32" s="44"/>
      <c r="CA32" s="45"/>
      <c r="CB32" s="46"/>
      <c r="CC32" s="369">
        <v>459067</v>
      </c>
      <c r="CD32" s="370"/>
      <c r="CE32" s="371"/>
      <c r="CF32" s="341" t="s">
        <v>433</v>
      </c>
      <c r="CG32" s="72"/>
      <c r="CH32" s="72"/>
      <c r="CI32" s="72"/>
      <c r="CJ32" s="72"/>
      <c r="CK32" s="72"/>
      <c r="CL32" s="72"/>
      <c r="CM32" s="72"/>
      <c r="CN32" s="72"/>
      <c r="CO32" s="72"/>
      <c r="CP32" s="73"/>
      <c r="CQ32" s="360">
        <v>500</v>
      </c>
      <c r="CR32" s="361"/>
      <c r="CS32" s="362"/>
      <c r="CT32" s="44"/>
      <c r="CU32" s="45"/>
      <c r="CV32" s="46"/>
    </row>
    <row r="33" spans="1:100" ht="14.25" customHeight="1" x14ac:dyDescent="0.15">
      <c r="A33" s="56">
        <v>454018</v>
      </c>
      <c r="B33" s="57"/>
      <c r="C33" s="58"/>
      <c r="D33" s="59" t="s">
        <v>623</v>
      </c>
      <c r="E33" s="60"/>
      <c r="F33" s="60"/>
      <c r="G33" s="60"/>
      <c r="H33" s="60"/>
      <c r="I33" s="60"/>
      <c r="J33" s="60"/>
      <c r="K33" s="60"/>
      <c r="L33" s="60"/>
      <c r="M33" s="60"/>
      <c r="N33" s="61"/>
      <c r="O33" s="77">
        <v>450</v>
      </c>
      <c r="P33" s="45"/>
      <c r="Q33" s="45"/>
      <c r="R33" s="44"/>
      <c r="S33" s="45"/>
      <c r="T33" s="46"/>
      <c r="U33" s="175" t="s">
        <v>291</v>
      </c>
      <c r="V33" s="176"/>
      <c r="W33" s="176"/>
      <c r="X33" s="176"/>
      <c r="Y33" s="176"/>
      <c r="Z33" s="176"/>
      <c r="AA33" s="176"/>
      <c r="AB33" s="176"/>
      <c r="AC33" s="176"/>
      <c r="AD33" s="176"/>
      <c r="AE33" s="176"/>
      <c r="AF33" s="176"/>
      <c r="AG33" s="176"/>
      <c r="AH33" s="177"/>
      <c r="AI33" s="141">
        <f>SUM(AI24:AI32)</f>
        <v>3950</v>
      </c>
      <c r="AJ33" s="142"/>
      <c r="AK33" s="143"/>
      <c r="AL33" s="146" t="str">
        <f>IF(COUNTA(AL24:AL32)=0,"",SUMIF(AL24:AL32,"●",AI24:AI32)+SUM(AL24:AL32))</f>
        <v/>
      </c>
      <c r="AM33" s="142"/>
      <c r="AN33" s="143"/>
      <c r="AO33" s="372">
        <v>454082</v>
      </c>
      <c r="AP33" s="373"/>
      <c r="AQ33" s="374"/>
      <c r="AR33" s="341" t="s">
        <v>309</v>
      </c>
      <c r="AS33" s="72"/>
      <c r="AT33" s="72"/>
      <c r="AU33" s="72"/>
      <c r="AV33" s="72"/>
      <c r="AW33" s="72"/>
      <c r="AX33" s="72"/>
      <c r="AY33" s="72"/>
      <c r="AZ33" s="72"/>
      <c r="BA33" s="72"/>
      <c r="BB33" s="73"/>
      <c r="BC33" s="348">
        <v>120</v>
      </c>
      <c r="BD33" s="349"/>
      <c r="BE33" s="350"/>
      <c r="BF33" s="44"/>
      <c r="BG33" s="45"/>
      <c r="BH33" s="46"/>
      <c r="BI33" s="369">
        <v>459016</v>
      </c>
      <c r="BJ33" s="370"/>
      <c r="BK33" s="371"/>
      <c r="BL33" s="341" t="s">
        <v>310</v>
      </c>
      <c r="BM33" s="72"/>
      <c r="BN33" s="72"/>
      <c r="BO33" s="72"/>
      <c r="BP33" s="72"/>
      <c r="BQ33" s="72"/>
      <c r="BR33" s="72"/>
      <c r="BS33" s="72"/>
      <c r="BT33" s="72"/>
      <c r="BU33" s="72"/>
      <c r="BV33" s="73"/>
      <c r="BW33" s="360">
        <v>300</v>
      </c>
      <c r="BX33" s="361"/>
      <c r="BY33" s="362"/>
      <c r="BZ33" s="44"/>
      <c r="CA33" s="45"/>
      <c r="CB33" s="46"/>
      <c r="CC33" s="369">
        <v>459068</v>
      </c>
      <c r="CD33" s="370"/>
      <c r="CE33" s="371"/>
      <c r="CF33" s="341" t="s">
        <v>556</v>
      </c>
      <c r="CG33" s="72"/>
      <c r="CH33" s="72"/>
      <c r="CI33" s="72"/>
      <c r="CJ33" s="72"/>
      <c r="CK33" s="72"/>
      <c r="CL33" s="72"/>
      <c r="CM33" s="72"/>
      <c r="CN33" s="72"/>
      <c r="CO33" s="72"/>
      <c r="CP33" s="73"/>
      <c r="CQ33" s="360">
        <v>210</v>
      </c>
      <c r="CR33" s="361"/>
      <c r="CS33" s="362"/>
      <c r="CT33" s="44"/>
      <c r="CU33" s="45"/>
      <c r="CV33" s="46"/>
    </row>
    <row r="34" spans="1:100" ht="14.25" customHeight="1" x14ac:dyDescent="0.15">
      <c r="A34" s="56">
        <v>454019</v>
      </c>
      <c r="B34" s="57"/>
      <c r="C34" s="58"/>
      <c r="D34" s="59" t="s">
        <v>300</v>
      </c>
      <c r="E34" s="60"/>
      <c r="F34" s="60"/>
      <c r="G34" s="60"/>
      <c r="H34" s="60"/>
      <c r="I34" s="60"/>
      <c r="J34" s="60"/>
      <c r="K34" s="60"/>
      <c r="L34" s="60"/>
      <c r="M34" s="60"/>
      <c r="N34" s="61"/>
      <c r="O34" s="77">
        <v>320</v>
      </c>
      <c r="P34" s="45"/>
      <c r="Q34" s="45"/>
      <c r="R34" s="44"/>
      <c r="S34" s="45"/>
      <c r="T34" s="46"/>
      <c r="U34" s="56">
        <v>454052</v>
      </c>
      <c r="V34" s="57"/>
      <c r="W34" s="58"/>
      <c r="X34" s="59" t="s">
        <v>292</v>
      </c>
      <c r="Y34" s="60"/>
      <c r="Z34" s="60"/>
      <c r="AA34" s="60"/>
      <c r="AB34" s="60"/>
      <c r="AC34" s="60"/>
      <c r="AD34" s="60"/>
      <c r="AE34" s="60"/>
      <c r="AF34" s="60"/>
      <c r="AG34" s="60"/>
      <c r="AH34" s="61"/>
      <c r="AI34" s="77">
        <v>300</v>
      </c>
      <c r="AJ34" s="45"/>
      <c r="AK34" s="45"/>
      <c r="AL34" s="44"/>
      <c r="AM34" s="45"/>
      <c r="AN34" s="46"/>
      <c r="AO34" s="372">
        <v>454083</v>
      </c>
      <c r="AP34" s="373"/>
      <c r="AQ34" s="374"/>
      <c r="AR34" s="341" t="s">
        <v>311</v>
      </c>
      <c r="AS34" s="72"/>
      <c r="AT34" s="72"/>
      <c r="AU34" s="72"/>
      <c r="AV34" s="72"/>
      <c r="AW34" s="72"/>
      <c r="AX34" s="72"/>
      <c r="AY34" s="72"/>
      <c r="AZ34" s="72"/>
      <c r="BA34" s="72"/>
      <c r="BB34" s="73"/>
      <c r="BC34" s="348">
        <v>300</v>
      </c>
      <c r="BD34" s="349"/>
      <c r="BE34" s="350"/>
      <c r="BF34" s="44"/>
      <c r="BG34" s="45"/>
      <c r="BH34" s="46"/>
      <c r="BI34" s="369">
        <v>459017</v>
      </c>
      <c r="BJ34" s="370"/>
      <c r="BK34" s="371"/>
      <c r="BL34" s="341" t="s">
        <v>312</v>
      </c>
      <c r="BM34" s="72"/>
      <c r="BN34" s="72"/>
      <c r="BO34" s="72"/>
      <c r="BP34" s="72"/>
      <c r="BQ34" s="72"/>
      <c r="BR34" s="72"/>
      <c r="BS34" s="72"/>
      <c r="BT34" s="72"/>
      <c r="BU34" s="72"/>
      <c r="BV34" s="73"/>
      <c r="BW34" s="360">
        <v>370</v>
      </c>
      <c r="BX34" s="361"/>
      <c r="BY34" s="362"/>
      <c r="BZ34" s="44"/>
      <c r="CA34" s="45"/>
      <c r="CB34" s="46"/>
      <c r="CC34" s="369">
        <v>459070</v>
      </c>
      <c r="CD34" s="370"/>
      <c r="CE34" s="371"/>
      <c r="CF34" s="341" t="s">
        <v>434</v>
      </c>
      <c r="CG34" s="72"/>
      <c r="CH34" s="72"/>
      <c r="CI34" s="72"/>
      <c r="CJ34" s="72"/>
      <c r="CK34" s="72"/>
      <c r="CL34" s="72"/>
      <c r="CM34" s="72"/>
      <c r="CN34" s="72"/>
      <c r="CO34" s="72"/>
      <c r="CP34" s="73"/>
      <c r="CQ34" s="360">
        <v>150</v>
      </c>
      <c r="CR34" s="361"/>
      <c r="CS34" s="362"/>
      <c r="CT34" s="44"/>
      <c r="CU34" s="45"/>
      <c r="CV34" s="46"/>
    </row>
    <row r="35" spans="1:100" ht="14.25" customHeight="1" x14ac:dyDescent="0.15">
      <c r="A35" s="56">
        <v>454020</v>
      </c>
      <c r="B35" s="57"/>
      <c r="C35" s="58"/>
      <c r="D35" s="59" t="s">
        <v>302</v>
      </c>
      <c r="E35" s="60"/>
      <c r="F35" s="60"/>
      <c r="G35" s="60"/>
      <c r="H35" s="60"/>
      <c r="I35" s="60"/>
      <c r="J35" s="60"/>
      <c r="K35" s="60"/>
      <c r="L35" s="60"/>
      <c r="M35" s="60"/>
      <c r="N35" s="61"/>
      <c r="O35" s="77">
        <v>250</v>
      </c>
      <c r="P35" s="45"/>
      <c r="Q35" s="45"/>
      <c r="R35" s="44"/>
      <c r="S35" s="45"/>
      <c r="T35" s="46"/>
      <c r="U35" s="56">
        <v>454053</v>
      </c>
      <c r="V35" s="57"/>
      <c r="W35" s="58"/>
      <c r="X35" s="59" t="s">
        <v>644</v>
      </c>
      <c r="Y35" s="60"/>
      <c r="Z35" s="60"/>
      <c r="AA35" s="60"/>
      <c r="AB35" s="60"/>
      <c r="AC35" s="60"/>
      <c r="AD35" s="60"/>
      <c r="AE35" s="60"/>
      <c r="AF35" s="60"/>
      <c r="AG35" s="60"/>
      <c r="AH35" s="61"/>
      <c r="AI35" s="77">
        <v>390</v>
      </c>
      <c r="AJ35" s="45"/>
      <c r="AK35" s="45"/>
      <c r="AL35" s="44"/>
      <c r="AM35" s="45"/>
      <c r="AN35" s="46"/>
      <c r="AO35" s="372">
        <v>454084</v>
      </c>
      <c r="AP35" s="373"/>
      <c r="AQ35" s="374"/>
      <c r="AR35" s="341" t="s">
        <v>313</v>
      </c>
      <c r="AS35" s="72"/>
      <c r="AT35" s="72"/>
      <c r="AU35" s="72"/>
      <c r="AV35" s="72"/>
      <c r="AW35" s="72"/>
      <c r="AX35" s="72"/>
      <c r="AY35" s="72"/>
      <c r="AZ35" s="72"/>
      <c r="BA35" s="72"/>
      <c r="BB35" s="73"/>
      <c r="BC35" s="348">
        <v>450</v>
      </c>
      <c r="BD35" s="349"/>
      <c r="BE35" s="350"/>
      <c r="BF35" s="44"/>
      <c r="BG35" s="45"/>
      <c r="BH35" s="46"/>
      <c r="BI35" s="369">
        <v>459018</v>
      </c>
      <c r="BJ35" s="370"/>
      <c r="BK35" s="371"/>
      <c r="BL35" s="341" t="s">
        <v>418</v>
      </c>
      <c r="BM35" s="72"/>
      <c r="BN35" s="72"/>
      <c r="BO35" s="72"/>
      <c r="BP35" s="72"/>
      <c r="BQ35" s="72"/>
      <c r="BR35" s="72"/>
      <c r="BS35" s="72"/>
      <c r="BT35" s="72"/>
      <c r="BU35" s="72"/>
      <c r="BV35" s="73"/>
      <c r="BW35" s="360">
        <v>210</v>
      </c>
      <c r="BX35" s="361"/>
      <c r="BY35" s="362"/>
      <c r="BZ35" s="44"/>
      <c r="CA35" s="45"/>
      <c r="CB35" s="46"/>
      <c r="CC35" s="369">
        <v>459071</v>
      </c>
      <c r="CD35" s="370"/>
      <c r="CE35" s="371"/>
      <c r="CF35" s="341" t="s">
        <v>435</v>
      </c>
      <c r="CG35" s="72"/>
      <c r="CH35" s="72"/>
      <c r="CI35" s="72"/>
      <c r="CJ35" s="72"/>
      <c r="CK35" s="72"/>
      <c r="CL35" s="72"/>
      <c r="CM35" s="72"/>
      <c r="CN35" s="72"/>
      <c r="CO35" s="72"/>
      <c r="CP35" s="73"/>
      <c r="CQ35" s="360">
        <v>260</v>
      </c>
      <c r="CR35" s="361"/>
      <c r="CS35" s="362"/>
      <c r="CT35" s="44"/>
      <c r="CU35" s="45"/>
      <c r="CV35" s="46"/>
    </row>
    <row r="36" spans="1:100" ht="14.25" customHeight="1" x14ac:dyDescent="0.15">
      <c r="A36" s="90" t="s">
        <v>303</v>
      </c>
      <c r="B36" s="91"/>
      <c r="C36" s="91"/>
      <c r="D36" s="91"/>
      <c r="E36" s="91"/>
      <c r="F36" s="91"/>
      <c r="G36" s="91"/>
      <c r="H36" s="91"/>
      <c r="I36" s="91"/>
      <c r="J36" s="91"/>
      <c r="K36" s="91"/>
      <c r="L36" s="91"/>
      <c r="M36" s="91"/>
      <c r="N36" s="92"/>
      <c r="O36" s="93">
        <f>SUM(O28:O35)</f>
        <v>2150</v>
      </c>
      <c r="P36" s="94"/>
      <c r="Q36" s="95"/>
      <c r="R36" s="181" t="str">
        <f>IF(COUNTA(R28:R35)=0,"",SUMIF(R28:R35,"●",O28:O35)+SUM(R28:R35))</f>
        <v/>
      </c>
      <c r="S36" s="94"/>
      <c r="T36" s="95"/>
      <c r="U36" s="56">
        <v>454054</v>
      </c>
      <c r="V36" s="57"/>
      <c r="W36" s="58"/>
      <c r="X36" s="59" t="s">
        <v>390</v>
      </c>
      <c r="Y36" s="60"/>
      <c r="Z36" s="60"/>
      <c r="AA36" s="60"/>
      <c r="AB36" s="60"/>
      <c r="AC36" s="60"/>
      <c r="AD36" s="60"/>
      <c r="AE36" s="60"/>
      <c r="AF36" s="60"/>
      <c r="AG36" s="60"/>
      <c r="AH36" s="61"/>
      <c r="AI36" s="77">
        <v>610</v>
      </c>
      <c r="AJ36" s="45"/>
      <c r="AK36" s="45"/>
      <c r="AL36" s="44"/>
      <c r="AM36" s="45"/>
      <c r="AN36" s="46"/>
      <c r="AO36" s="351">
        <v>454085</v>
      </c>
      <c r="AP36" s="352"/>
      <c r="AQ36" s="353"/>
      <c r="AR36" s="341" t="s">
        <v>315</v>
      </c>
      <c r="AS36" s="72"/>
      <c r="AT36" s="72"/>
      <c r="AU36" s="72"/>
      <c r="AV36" s="72"/>
      <c r="AW36" s="72"/>
      <c r="AX36" s="72"/>
      <c r="AY36" s="72"/>
      <c r="AZ36" s="72"/>
      <c r="BA36" s="72"/>
      <c r="BB36" s="73"/>
      <c r="BC36" s="357">
        <v>470</v>
      </c>
      <c r="BD36" s="358"/>
      <c r="BE36" s="359"/>
      <c r="BF36" s="44"/>
      <c r="BG36" s="45"/>
      <c r="BH36" s="46"/>
      <c r="BI36" s="369">
        <v>459019</v>
      </c>
      <c r="BJ36" s="370"/>
      <c r="BK36" s="371"/>
      <c r="BL36" s="341" t="s">
        <v>419</v>
      </c>
      <c r="BM36" s="72"/>
      <c r="BN36" s="72"/>
      <c r="BO36" s="72"/>
      <c r="BP36" s="72"/>
      <c r="BQ36" s="72"/>
      <c r="BR36" s="72"/>
      <c r="BS36" s="72"/>
      <c r="BT36" s="72"/>
      <c r="BU36" s="72"/>
      <c r="BV36" s="73"/>
      <c r="BW36" s="360">
        <v>550</v>
      </c>
      <c r="BX36" s="361"/>
      <c r="BY36" s="362"/>
      <c r="BZ36" s="44"/>
      <c r="CA36" s="45"/>
      <c r="CB36" s="46"/>
      <c r="CC36" s="369">
        <v>459072</v>
      </c>
      <c r="CD36" s="370"/>
      <c r="CE36" s="371"/>
      <c r="CF36" s="341" t="s">
        <v>436</v>
      </c>
      <c r="CG36" s="72"/>
      <c r="CH36" s="72"/>
      <c r="CI36" s="72"/>
      <c r="CJ36" s="72"/>
      <c r="CK36" s="72"/>
      <c r="CL36" s="72"/>
      <c r="CM36" s="72"/>
      <c r="CN36" s="72"/>
      <c r="CO36" s="72"/>
      <c r="CP36" s="73"/>
      <c r="CQ36" s="360">
        <v>300</v>
      </c>
      <c r="CR36" s="361"/>
      <c r="CS36" s="362"/>
      <c r="CT36" s="44"/>
      <c r="CU36" s="45"/>
      <c r="CV36" s="46"/>
    </row>
    <row r="37" spans="1:100" ht="14.25" customHeight="1" x14ac:dyDescent="0.15">
      <c r="A37" s="56">
        <v>454021</v>
      </c>
      <c r="B37" s="57"/>
      <c r="C37" s="58"/>
      <c r="D37" s="59" t="s">
        <v>641</v>
      </c>
      <c r="E37" s="60"/>
      <c r="F37" s="60"/>
      <c r="G37" s="60"/>
      <c r="H37" s="60"/>
      <c r="I37" s="60"/>
      <c r="J37" s="60"/>
      <c r="K37" s="60"/>
      <c r="L37" s="60"/>
      <c r="M37" s="60"/>
      <c r="N37" s="61"/>
      <c r="O37" s="77">
        <v>450</v>
      </c>
      <c r="P37" s="45"/>
      <c r="Q37" s="45"/>
      <c r="R37" s="44"/>
      <c r="S37" s="45"/>
      <c r="T37" s="46"/>
      <c r="U37" s="56">
        <v>454113</v>
      </c>
      <c r="V37" s="57"/>
      <c r="W37" s="58"/>
      <c r="X37" s="59" t="s">
        <v>564</v>
      </c>
      <c r="Y37" s="60"/>
      <c r="Z37" s="60"/>
      <c r="AA37" s="60"/>
      <c r="AB37" s="60"/>
      <c r="AC37" s="60"/>
      <c r="AD37" s="60"/>
      <c r="AE37" s="60"/>
      <c r="AF37" s="60"/>
      <c r="AG37" s="60"/>
      <c r="AH37" s="61"/>
      <c r="AI37" s="77">
        <v>490</v>
      </c>
      <c r="AJ37" s="45"/>
      <c r="AK37" s="45"/>
      <c r="AL37" s="44"/>
      <c r="AM37" s="45"/>
      <c r="AN37" s="46"/>
      <c r="AO37" s="90" t="s">
        <v>402</v>
      </c>
      <c r="AP37" s="91"/>
      <c r="AQ37" s="91"/>
      <c r="AR37" s="91"/>
      <c r="AS37" s="91"/>
      <c r="AT37" s="91"/>
      <c r="AU37" s="91"/>
      <c r="AV37" s="91"/>
      <c r="AW37" s="91"/>
      <c r="AX37" s="91"/>
      <c r="AY37" s="91"/>
      <c r="AZ37" s="91"/>
      <c r="BA37" s="91"/>
      <c r="BB37" s="92"/>
      <c r="BC37" s="93">
        <f>SUM(BC28:BC36)</f>
        <v>3500</v>
      </c>
      <c r="BD37" s="94"/>
      <c r="BE37" s="95"/>
      <c r="BF37" s="181" t="str">
        <f>IF(COUNTA(BF28:BF36)=0,"",SUMIF(BF28:BF36,"●",BC28:BC36)+SUM(BF28:BF36))</f>
        <v/>
      </c>
      <c r="BG37" s="94"/>
      <c r="BH37" s="95"/>
      <c r="BI37" s="369">
        <v>459020</v>
      </c>
      <c r="BJ37" s="370"/>
      <c r="BK37" s="371"/>
      <c r="BL37" s="341" t="s">
        <v>328</v>
      </c>
      <c r="BM37" s="72"/>
      <c r="BN37" s="72"/>
      <c r="BO37" s="72"/>
      <c r="BP37" s="72"/>
      <c r="BQ37" s="72"/>
      <c r="BR37" s="72"/>
      <c r="BS37" s="72"/>
      <c r="BT37" s="72"/>
      <c r="BU37" s="72"/>
      <c r="BV37" s="73"/>
      <c r="BW37" s="360">
        <v>600</v>
      </c>
      <c r="BX37" s="361"/>
      <c r="BY37" s="362"/>
      <c r="BZ37" s="44"/>
      <c r="CA37" s="45"/>
      <c r="CB37" s="46"/>
      <c r="CC37" s="369">
        <v>459073</v>
      </c>
      <c r="CD37" s="370"/>
      <c r="CE37" s="371"/>
      <c r="CF37" s="341" t="s">
        <v>437</v>
      </c>
      <c r="CG37" s="72"/>
      <c r="CH37" s="72"/>
      <c r="CI37" s="72"/>
      <c r="CJ37" s="72"/>
      <c r="CK37" s="72"/>
      <c r="CL37" s="72"/>
      <c r="CM37" s="72"/>
      <c r="CN37" s="72"/>
      <c r="CO37" s="72"/>
      <c r="CP37" s="73"/>
      <c r="CQ37" s="360">
        <v>300</v>
      </c>
      <c r="CR37" s="361"/>
      <c r="CS37" s="362"/>
      <c r="CT37" s="44"/>
      <c r="CU37" s="45"/>
      <c r="CV37" s="46"/>
    </row>
    <row r="38" spans="1:100" ht="14.25" customHeight="1" x14ac:dyDescent="0.15">
      <c r="A38" s="56">
        <v>454124</v>
      </c>
      <c r="B38" s="57"/>
      <c r="C38" s="58"/>
      <c r="D38" s="59" t="s">
        <v>643</v>
      </c>
      <c r="E38" s="60"/>
      <c r="F38" s="60"/>
      <c r="G38" s="60"/>
      <c r="H38" s="60"/>
      <c r="I38" s="60"/>
      <c r="J38" s="60"/>
      <c r="K38" s="60"/>
      <c r="L38" s="60"/>
      <c r="M38" s="60"/>
      <c r="N38" s="61"/>
      <c r="O38" s="77">
        <v>500</v>
      </c>
      <c r="P38" s="45"/>
      <c r="Q38" s="45"/>
      <c r="R38" s="44"/>
      <c r="S38" s="45"/>
      <c r="T38" s="46"/>
      <c r="U38" s="56">
        <v>454055</v>
      </c>
      <c r="V38" s="57"/>
      <c r="W38" s="58"/>
      <c r="X38" s="59" t="s">
        <v>297</v>
      </c>
      <c r="Y38" s="60"/>
      <c r="Z38" s="60"/>
      <c r="AA38" s="60"/>
      <c r="AB38" s="60"/>
      <c r="AC38" s="60"/>
      <c r="AD38" s="60"/>
      <c r="AE38" s="60"/>
      <c r="AF38" s="60"/>
      <c r="AG38" s="60"/>
      <c r="AH38" s="61"/>
      <c r="AI38" s="77">
        <v>650</v>
      </c>
      <c r="AJ38" s="45"/>
      <c r="AK38" s="45"/>
      <c r="AL38" s="44"/>
      <c r="AM38" s="45"/>
      <c r="AN38" s="46"/>
      <c r="AO38" s="369">
        <v>454086</v>
      </c>
      <c r="AP38" s="370"/>
      <c r="AQ38" s="371"/>
      <c r="AR38" s="341" t="s">
        <v>317</v>
      </c>
      <c r="AS38" s="72"/>
      <c r="AT38" s="72"/>
      <c r="AU38" s="72"/>
      <c r="AV38" s="72"/>
      <c r="AW38" s="72"/>
      <c r="AX38" s="72"/>
      <c r="AY38" s="72"/>
      <c r="AZ38" s="72"/>
      <c r="BA38" s="72"/>
      <c r="BB38" s="73"/>
      <c r="BC38" s="376">
        <v>300</v>
      </c>
      <c r="BD38" s="377"/>
      <c r="BE38" s="378"/>
      <c r="BF38" s="44"/>
      <c r="BG38" s="45"/>
      <c r="BH38" s="46"/>
      <c r="BI38" s="369">
        <v>459021</v>
      </c>
      <c r="BJ38" s="370"/>
      <c r="BK38" s="371"/>
      <c r="BL38" s="341" t="s">
        <v>331</v>
      </c>
      <c r="BM38" s="72"/>
      <c r="BN38" s="72"/>
      <c r="BO38" s="72"/>
      <c r="BP38" s="72"/>
      <c r="BQ38" s="72"/>
      <c r="BR38" s="72"/>
      <c r="BS38" s="72"/>
      <c r="BT38" s="72"/>
      <c r="BU38" s="72"/>
      <c r="BV38" s="73"/>
      <c r="BW38" s="360">
        <v>240</v>
      </c>
      <c r="BX38" s="361"/>
      <c r="BY38" s="362"/>
      <c r="BZ38" s="44"/>
      <c r="CA38" s="45"/>
      <c r="CB38" s="46"/>
      <c r="CC38" s="369">
        <v>459074</v>
      </c>
      <c r="CD38" s="370"/>
      <c r="CE38" s="371"/>
      <c r="CF38" s="341" t="s">
        <v>438</v>
      </c>
      <c r="CG38" s="72"/>
      <c r="CH38" s="72"/>
      <c r="CI38" s="72"/>
      <c r="CJ38" s="72"/>
      <c r="CK38" s="72"/>
      <c r="CL38" s="72"/>
      <c r="CM38" s="72"/>
      <c r="CN38" s="72"/>
      <c r="CO38" s="72"/>
      <c r="CP38" s="73"/>
      <c r="CQ38" s="360">
        <v>650</v>
      </c>
      <c r="CR38" s="361"/>
      <c r="CS38" s="362"/>
      <c r="CT38" s="44"/>
      <c r="CU38" s="45"/>
      <c r="CV38" s="46"/>
    </row>
    <row r="39" spans="1:100" ht="14.25" customHeight="1" x14ac:dyDescent="0.15">
      <c r="A39" s="56">
        <v>454022</v>
      </c>
      <c r="B39" s="57"/>
      <c r="C39" s="58"/>
      <c r="D39" s="59" t="s">
        <v>605</v>
      </c>
      <c r="E39" s="60"/>
      <c r="F39" s="60"/>
      <c r="G39" s="60"/>
      <c r="H39" s="60"/>
      <c r="I39" s="60"/>
      <c r="J39" s="60"/>
      <c r="K39" s="60"/>
      <c r="L39" s="60"/>
      <c r="M39" s="60"/>
      <c r="N39" s="61"/>
      <c r="O39" s="77">
        <v>400</v>
      </c>
      <c r="P39" s="45"/>
      <c r="Q39" s="45"/>
      <c r="R39" s="44"/>
      <c r="S39" s="45"/>
      <c r="T39" s="46"/>
      <c r="U39" s="56">
        <v>454056</v>
      </c>
      <c r="V39" s="57"/>
      <c r="W39" s="58"/>
      <c r="X39" s="59" t="s">
        <v>638</v>
      </c>
      <c r="Y39" s="60"/>
      <c r="Z39" s="60"/>
      <c r="AA39" s="60"/>
      <c r="AB39" s="60"/>
      <c r="AC39" s="60"/>
      <c r="AD39" s="60"/>
      <c r="AE39" s="60"/>
      <c r="AF39" s="60"/>
      <c r="AG39" s="60"/>
      <c r="AH39" s="61"/>
      <c r="AI39" s="77">
        <v>350</v>
      </c>
      <c r="AJ39" s="45"/>
      <c r="AK39" s="45"/>
      <c r="AL39" s="44"/>
      <c r="AM39" s="45"/>
      <c r="AN39" s="46"/>
      <c r="AO39" s="369">
        <v>454087</v>
      </c>
      <c r="AP39" s="370"/>
      <c r="AQ39" s="371"/>
      <c r="AR39" s="341" t="s">
        <v>619</v>
      </c>
      <c r="AS39" s="72"/>
      <c r="AT39" s="72"/>
      <c r="AU39" s="72"/>
      <c r="AV39" s="72"/>
      <c r="AW39" s="72"/>
      <c r="AX39" s="72"/>
      <c r="AY39" s="72"/>
      <c r="AZ39" s="72"/>
      <c r="BA39" s="72"/>
      <c r="BB39" s="73"/>
      <c r="BC39" s="376">
        <v>350</v>
      </c>
      <c r="BD39" s="377"/>
      <c r="BE39" s="378"/>
      <c r="BF39" s="44"/>
      <c r="BG39" s="45"/>
      <c r="BH39" s="46"/>
      <c r="BI39" s="369">
        <v>459022</v>
      </c>
      <c r="BJ39" s="370"/>
      <c r="BK39" s="371"/>
      <c r="BL39" s="341" t="s">
        <v>334</v>
      </c>
      <c r="BM39" s="72"/>
      <c r="BN39" s="72"/>
      <c r="BO39" s="72"/>
      <c r="BP39" s="72"/>
      <c r="BQ39" s="72"/>
      <c r="BR39" s="72"/>
      <c r="BS39" s="72"/>
      <c r="BT39" s="72"/>
      <c r="BU39" s="72"/>
      <c r="BV39" s="73"/>
      <c r="BW39" s="360">
        <v>600</v>
      </c>
      <c r="BX39" s="361"/>
      <c r="BY39" s="362"/>
      <c r="BZ39" s="44"/>
      <c r="CA39" s="45"/>
      <c r="CB39" s="46"/>
      <c r="CC39" s="182" t="s">
        <v>432</v>
      </c>
      <c r="CD39" s="91"/>
      <c r="CE39" s="91"/>
      <c r="CF39" s="91"/>
      <c r="CG39" s="91"/>
      <c r="CH39" s="91"/>
      <c r="CI39" s="91"/>
      <c r="CJ39" s="91"/>
      <c r="CK39" s="91"/>
      <c r="CL39" s="91"/>
      <c r="CM39" s="91"/>
      <c r="CN39" s="91"/>
      <c r="CO39" s="91"/>
      <c r="CP39" s="92"/>
      <c r="CQ39" s="93">
        <f>SUM(CQ31:CQ38)</f>
        <v>2770</v>
      </c>
      <c r="CR39" s="94"/>
      <c r="CS39" s="95"/>
      <c r="CT39" s="181" t="str">
        <f>IF(COUNTA(CT31:CT38)=0,"",SUMIF(CT31:CT38,"●",CQ31:CQ38)+SUM(CT31:CT38))</f>
        <v/>
      </c>
      <c r="CU39" s="94"/>
      <c r="CV39" s="95"/>
    </row>
    <row r="40" spans="1:100" ht="14.25" customHeight="1" x14ac:dyDescent="0.15">
      <c r="A40" s="56">
        <v>454119</v>
      </c>
      <c r="B40" s="57"/>
      <c r="C40" s="58"/>
      <c r="D40" s="59" t="s">
        <v>606</v>
      </c>
      <c r="E40" s="60"/>
      <c r="F40" s="60"/>
      <c r="G40" s="60"/>
      <c r="H40" s="60"/>
      <c r="I40" s="60"/>
      <c r="J40" s="60"/>
      <c r="K40" s="60"/>
      <c r="L40" s="60"/>
      <c r="M40" s="60"/>
      <c r="N40" s="61"/>
      <c r="O40" s="77">
        <v>380</v>
      </c>
      <c r="P40" s="45"/>
      <c r="Q40" s="45"/>
      <c r="R40" s="44"/>
      <c r="S40" s="45"/>
      <c r="T40" s="46"/>
      <c r="U40" s="56">
        <v>454057</v>
      </c>
      <c r="V40" s="57"/>
      <c r="W40" s="58"/>
      <c r="X40" s="59" t="s">
        <v>386</v>
      </c>
      <c r="Y40" s="60"/>
      <c r="Z40" s="60"/>
      <c r="AA40" s="60"/>
      <c r="AB40" s="60"/>
      <c r="AC40" s="60"/>
      <c r="AD40" s="60"/>
      <c r="AE40" s="60"/>
      <c r="AF40" s="60"/>
      <c r="AG40" s="60"/>
      <c r="AH40" s="61"/>
      <c r="AI40" s="77">
        <v>850</v>
      </c>
      <c r="AJ40" s="45"/>
      <c r="AK40" s="45"/>
      <c r="AL40" s="44"/>
      <c r="AM40" s="45"/>
      <c r="AN40" s="46"/>
      <c r="AO40" s="369">
        <v>454088</v>
      </c>
      <c r="AP40" s="370"/>
      <c r="AQ40" s="371"/>
      <c r="AR40" s="341" t="s">
        <v>514</v>
      </c>
      <c r="AS40" s="72"/>
      <c r="AT40" s="72"/>
      <c r="AU40" s="72"/>
      <c r="AV40" s="72"/>
      <c r="AW40" s="72"/>
      <c r="AX40" s="72"/>
      <c r="AY40" s="72"/>
      <c r="AZ40" s="72"/>
      <c r="BA40" s="72"/>
      <c r="BB40" s="73"/>
      <c r="BC40" s="376">
        <v>250</v>
      </c>
      <c r="BD40" s="377"/>
      <c r="BE40" s="378"/>
      <c r="BF40" s="44"/>
      <c r="BG40" s="45"/>
      <c r="BH40" s="46"/>
      <c r="BI40" s="369">
        <v>459023</v>
      </c>
      <c r="BJ40" s="370"/>
      <c r="BK40" s="371"/>
      <c r="BL40" s="341" t="s">
        <v>420</v>
      </c>
      <c r="BM40" s="72"/>
      <c r="BN40" s="72"/>
      <c r="BO40" s="72"/>
      <c r="BP40" s="72"/>
      <c r="BQ40" s="72"/>
      <c r="BR40" s="72"/>
      <c r="BS40" s="72"/>
      <c r="BT40" s="72"/>
      <c r="BU40" s="72"/>
      <c r="BV40" s="73"/>
      <c r="BW40" s="360">
        <v>400</v>
      </c>
      <c r="BX40" s="361"/>
      <c r="BY40" s="362"/>
      <c r="BZ40" s="44"/>
      <c r="CA40" s="45"/>
      <c r="CB40" s="46"/>
      <c r="CC40" s="369">
        <v>459076</v>
      </c>
      <c r="CD40" s="370"/>
      <c r="CE40" s="371"/>
      <c r="CF40" s="341" t="s">
        <v>349</v>
      </c>
      <c r="CG40" s="72"/>
      <c r="CH40" s="72"/>
      <c r="CI40" s="72"/>
      <c r="CJ40" s="72"/>
      <c r="CK40" s="72"/>
      <c r="CL40" s="72"/>
      <c r="CM40" s="72"/>
      <c r="CN40" s="72"/>
      <c r="CO40" s="72"/>
      <c r="CP40" s="73"/>
      <c r="CQ40" s="360">
        <v>370</v>
      </c>
      <c r="CR40" s="361"/>
      <c r="CS40" s="362"/>
      <c r="CT40" s="44"/>
      <c r="CU40" s="45"/>
      <c r="CV40" s="46"/>
    </row>
    <row r="41" spans="1:100" ht="14.25" customHeight="1" x14ac:dyDescent="0.15">
      <c r="A41" s="56">
        <v>454023</v>
      </c>
      <c r="B41" s="57"/>
      <c r="C41" s="58"/>
      <c r="D41" s="59" t="s">
        <v>308</v>
      </c>
      <c r="E41" s="60"/>
      <c r="F41" s="60"/>
      <c r="G41" s="60"/>
      <c r="H41" s="60"/>
      <c r="I41" s="60"/>
      <c r="J41" s="60"/>
      <c r="K41" s="60"/>
      <c r="L41" s="60"/>
      <c r="M41" s="60"/>
      <c r="N41" s="61"/>
      <c r="O41" s="77">
        <v>480</v>
      </c>
      <c r="P41" s="45"/>
      <c r="Q41" s="45"/>
      <c r="R41" s="44"/>
      <c r="S41" s="45"/>
      <c r="T41" s="46"/>
      <c r="U41" s="56">
        <v>454058</v>
      </c>
      <c r="V41" s="57"/>
      <c r="W41" s="58"/>
      <c r="X41" s="59" t="s">
        <v>521</v>
      </c>
      <c r="Y41" s="60"/>
      <c r="Z41" s="60"/>
      <c r="AA41" s="60"/>
      <c r="AB41" s="60"/>
      <c r="AC41" s="60"/>
      <c r="AD41" s="60"/>
      <c r="AE41" s="60"/>
      <c r="AF41" s="60"/>
      <c r="AG41" s="60"/>
      <c r="AH41" s="61"/>
      <c r="AI41" s="77">
        <v>500</v>
      </c>
      <c r="AJ41" s="45"/>
      <c r="AK41" s="45"/>
      <c r="AL41" s="44"/>
      <c r="AM41" s="45"/>
      <c r="AN41" s="46"/>
      <c r="AO41" s="369">
        <v>454089</v>
      </c>
      <c r="AP41" s="370"/>
      <c r="AQ41" s="371"/>
      <c r="AR41" s="341" t="s">
        <v>324</v>
      </c>
      <c r="AS41" s="72"/>
      <c r="AT41" s="72"/>
      <c r="AU41" s="72"/>
      <c r="AV41" s="72"/>
      <c r="AW41" s="72"/>
      <c r="AX41" s="72"/>
      <c r="AY41" s="72"/>
      <c r="AZ41" s="72"/>
      <c r="BA41" s="72"/>
      <c r="BB41" s="73"/>
      <c r="BC41" s="376">
        <v>300</v>
      </c>
      <c r="BD41" s="377"/>
      <c r="BE41" s="378"/>
      <c r="BF41" s="44"/>
      <c r="BG41" s="45"/>
      <c r="BH41" s="46"/>
      <c r="BI41" s="363">
        <v>459024</v>
      </c>
      <c r="BJ41" s="364"/>
      <c r="BK41" s="365"/>
      <c r="BL41" s="354" t="s">
        <v>421</v>
      </c>
      <c r="BM41" s="355"/>
      <c r="BN41" s="355"/>
      <c r="BO41" s="355"/>
      <c r="BP41" s="355"/>
      <c r="BQ41" s="355"/>
      <c r="BR41" s="355"/>
      <c r="BS41" s="355"/>
      <c r="BT41" s="355"/>
      <c r="BU41" s="355"/>
      <c r="BV41" s="356"/>
      <c r="BW41" s="366">
        <v>370</v>
      </c>
      <c r="BX41" s="367"/>
      <c r="BY41" s="368"/>
      <c r="BZ41" s="44"/>
      <c r="CA41" s="45"/>
      <c r="CB41" s="46"/>
      <c r="CC41" s="369">
        <v>459077</v>
      </c>
      <c r="CD41" s="370"/>
      <c r="CE41" s="371"/>
      <c r="CF41" s="341" t="s">
        <v>574</v>
      </c>
      <c r="CG41" s="72"/>
      <c r="CH41" s="72"/>
      <c r="CI41" s="72"/>
      <c r="CJ41" s="72"/>
      <c r="CK41" s="72"/>
      <c r="CL41" s="72"/>
      <c r="CM41" s="72"/>
      <c r="CN41" s="72"/>
      <c r="CO41" s="72"/>
      <c r="CP41" s="73"/>
      <c r="CQ41" s="360">
        <v>180</v>
      </c>
      <c r="CR41" s="361"/>
      <c r="CS41" s="362"/>
      <c r="CT41" s="44"/>
      <c r="CU41" s="45"/>
      <c r="CV41" s="46"/>
    </row>
    <row r="42" spans="1:100" ht="14.25" customHeight="1" x14ac:dyDescent="0.15">
      <c r="A42" s="56">
        <v>454024</v>
      </c>
      <c r="B42" s="57"/>
      <c r="C42" s="58"/>
      <c r="D42" s="59" t="s">
        <v>156</v>
      </c>
      <c r="E42" s="60"/>
      <c r="F42" s="60"/>
      <c r="G42" s="60"/>
      <c r="H42" s="60"/>
      <c r="I42" s="60"/>
      <c r="J42" s="60"/>
      <c r="K42" s="60"/>
      <c r="L42" s="60"/>
      <c r="M42" s="60"/>
      <c r="N42" s="61"/>
      <c r="O42" s="77">
        <v>510</v>
      </c>
      <c r="P42" s="45"/>
      <c r="Q42" s="45"/>
      <c r="R42" s="44"/>
      <c r="S42" s="45"/>
      <c r="T42" s="46"/>
      <c r="U42" s="56">
        <v>454105</v>
      </c>
      <c r="V42" s="57"/>
      <c r="W42" s="58"/>
      <c r="X42" s="59" t="s">
        <v>522</v>
      </c>
      <c r="Y42" s="60"/>
      <c r="Z42" s="60"/>
      <c r="AA42" s="60"/>
      <c r="AB42" s="60"/>
      <c r="AC42" s="60"/>
      <c r="AD42" s="60"/>
      <c r="AE42" s="60"/>
      <c r="AF42" s="60"/>
      <c r="AG42" s="60"/>
      <c r="AH42" s="61"/>
      <c r="AI42" s="77">
        <v>330</v>
      </c>
      <c r="AJ42" s="45"/>
      <c r="AK42" s="45"/>
      <c r="AL42" s="44"/>
      <c r="AM42" s="45"/>
      <c r="AN42" s="46"/>
      <c r="AO42" s="369">
        <v>454090</v>
      </c>
      <c r="AP42" s="370"/>
      <c r="AQ42" s="371"/>
      <c r="AR42" s="341" t="s">
        <v>327</v>
      </c>
      <c r="AS42" s="72"/>
      <c r="AT42" s="72"/>
      <c r="AU42" s="72"/>
      <c r="AV42" s="72"/>
      <c r="AW42" s="72"/>
      <c r="AX42" s="72"/>
      <c r="AY42" s="72"/>
      <c r="AZ42" s="72"/>
      <c r="BA42" s="72"/>
      <c r="BB42" s="73"/>
      <c r="BC42" s="376">
        <v>500</v>
      </c>
      <c r="BD42" s="377"/>
      <c r="BE42" s="378"/>
      <c r="BF42" s="44"/>
      <c r="BG42" s="45"/>
      <c r="BH42" s="46"/>
      <c r="BI42" s="369">
        <v>459025</v>
      </c>
      <c r="BJ42" s="370"/>
      <c r="BK42" s="371"/>
      <c r="BL42" s="341" t="s">
        <v>338</v>
      </c>
      <c r="BM42" s="72"/>
      <c r="BN42" s="72"/>
      <c r="BO42" s="72"/>
      <c r="BP42" s="72"/>
      <c r="BQ42" s="72"/>
      <c r="BR42" s="72"/>
      <c r="BS42" s="72"/>
      <c r="BT42" s="72"/>
      <c r="BU42" s="72"/>
      <c r="BV42" s="73"/>
      <c r="BW42" s="360">
        <v>100</v>
      </c>
      <c r="BX42" s="361"/>
      <c r="BY42" s="362"/>
      <c r="BZ42" s="44"/>
      <c r="CA42" s="45"/>
      <c r="CB42" s="46"/>
      <c r="CC42" s="369">
        <v>459078</v>
      </c>
      <c r="CD42" s="370"/>
      <c r="CE42" s="371"/>
      <c r="CF42" s="341" t="s">
        <v>352</v>
      </c>
      <c r="CG42" s="72"/>
      <c r="CH42" s="72"/>
      <c r="CI42" s="72"/>
      <c r="CJ42" s="72"/>
      <c r="CK42" s="72"/>
      <c r="CL42" s="72"/>
      <c r="CM42" s="72"/>
      <c r="CN42" s="72"/>
      <c r="CO42" s="72"/>
      <c r="CP42" s="73"/>
      <c r="CQ42" s="360">
        <v>185</v>
      </c>
      <c r="CR42" s="361"/>
      <c r="CS42" s="362"/>
      <c r="CT42" s="44"/>
      <c r="CU42" s="45"/>
      <c r="CV42" s="46"/>
    </row>
    <row r="43" spans="1:100" ht="14.25" customHeight="1" x14ac:dyDescent="0.15">
      <c r="A43" s="56">
        <v>454104</v>
      </c>
      <c r="B43" s="57"/>
      <c r="C43" s="58"/>
      <c r="D43" s="59" t="s">
        <v>508</v>
      </c>
      <c r="E43" s="60"/>
      <c r="F43" s="60"/>
      <c r="G43" s="60"/>
      <c r="H43" s="60"/>
      <c r="I43" s="60"/>
      <c r="J43" s="60"/>
      <c r="K43" s="60"/>
      <c r="L43" s="60"/>
      <c r="M43" s="60"/>
      <c r="N43" s="61"/>
      <c r="O43" s="77">
        <v>110</v>
      </c>
      <c r="P43" s="45"/>
      <c r="Q43" s="45"/>
      <c r="R43" s="44"/>
      <c r="S43" s="45"/>
      <c r="T43" s="46"/>
      <c r="U43" s="182" t="s">
        <v>305</v>
      </c>
      <c r="V43" s="91"/>
      <c r="W43" s="91"/>
      <c r="X43" s="91"/>
      <c r="Y43" s="91"/>
      <c r="Z43" s="91"/>
      <c r="AA43" s="91"/>
      <c r="AB43" s="91"/>
      <c r="AC43" s="91"/>
      <c r="AD43" s="91"/>
      <c r="AE43" s="91"/>
      <c r="AF43" s="91"/>
      <c r="AG43" s="91"/>
      <c r="AH43" s="92"/>
      <c r="AI43" s="93">
        <f>SUM(AI34:AI42)</f>
        <v>4470</v>
      </c>
      <c r="AJ43" s="94"/>
      <c r="AK43" s="95"/>
      <c r="AL43" s="146" t="str">
        <f>IF(COUNTA(AL34:AL42)=0,"",SUMIF(AL34:AL42,"●",AI34:AI42)+SUM(AL34:AL42))</f>
        <v/>
      </c>
      <c r="AM43" s="142"/>
      <c r="AN43" s="143"/>
      <c r="AO43" s="369">
        <v>454091</v>
      </c>
      <c r="AP43" s="370"/>
      <c r="AQ43" s="371"/>
      <c r="AR43" s="341" t="s">
        <v>330</v>
      </c>
      <c r="AS43" s="72"/>
      <c r="AT43" s="72"/>
      <c r="AU43" s="72"/>
      <c r="AV43" s="72"/>
      <c r="AW43" s="72"/>
      <c r="AX43" s="72"/>
      <c r="AY43" s="72"/>
      <c r="AZ43" s="72"/>
      <c r="BA43" s="72"/>
      <c r="BB43" s="73"/>
      <c r="BC43" s="376">
        <v>300</v>
      </c>
      <c r="BD43" s="377"/>
      <c r="BE43" s="378"/>
      <c r="BF43" s="44"/>
      <c r="BG43" s="45"/>
      <c r="BH43" s="46"/>
      <c r="BI43" s="90" t="s">
        <v>417</v>
      </c>
      <c r="BJ43" s="91"/>
      <c r="BK43" s="91"/>
      <c r="BL43" s="91"/>
      <c r="BM43" s="91"/>
      <c r="BN43" s="91"/>
      <c r="BO43" s="91"/>
      <c r="BP43" s="91"/>
      <c r="BQ43" s="91"/>
      <c r="BR43" s="91"/>
      <c r="BS43" s="91"/>
      <c r="BT43" s="91"/>
      <c r="BU43" s="91"/>
      <c r="BV43" s="92"/>
      <c r="BW43" s="93">
        <f>SUM(BW31:BW42)</f>
        <v>4135</v>
      </c>
      <c r="BX43" s="94"/>
      <c r="BY43" s="95"/>
      <c r="BZ43" s="181" t="str">
        <f>IF(COUNTA(BZ31:BZ42)=0,"",SUMIF(BZ31:BZ42,"●",BW31:BW42)+SUM(BZ31:BZ42))</f>
        <v/>
      </c>
      <c r="CA43" s="94"/>
      <c r="CB43" s="95"/>
      <c r="CC43" s="369">
        <v>459079</v>
      </c>
      <c r="CD43" s="370"/>
      <c r="CE43" s="371"/>
      <c r="CF43" s="341" t="s">
        <v>353</v>
      </c>
      <c r="CG43" s="72"/>
      <c r="CH43" s="72"/>
      <c r="CI43" s="72"/>
      <c r="CJ43" s="72"/>
      <c r="CK43" s="72"/>
      <c r="CL43" s="72"/>
      <c r="CM43" s="72"/>
      <c r="CN43" s="72"/>
      <c r="CO43" s="72"/>
      <c r="CP43" s="73"/>
      <c r="CQ43" s="360">
        <v>95</v>
      </c>
      <c r="CR43" s="361"/>
      <c r="CS43" s="362"/>
      <c r="CT43" s="44"/>
      <c r="CU43" s="45"/>
      <c r="CV43" s="46"/>
    </row>
    <row r="44" spans="1:100" ht="14.25" customHeight="1" x14ac:dyDescent="0.15">
      <c r="A44" s="56">
        <v>454025</v>
      </c>
      <c r="B44" s="57"/>
      <c r="C44" s="58"/>
      <c r="D44" s="59" t="s">
        <v>502</v>
      </c>
      <c r="E44" s="60"/>
      <c r="F44" s="60"/>
      <c r="G44" s="60"/>
      <c r="H44" s="60"/>
      <c r="I44" s="60"/>
      <c r="J44" s="60"/>
      <c r="K44" s="60"/>
      <c r="L44" s="60"/>
      <c r="M44" s="60"/>
      <c r="N44" s="61"/>
      <c r="O44" s="77">
        <v>270</v>
      </c>
      <c r="P44" s="45"/>
      <c r="Q44" s="45"/>
      <c r="R44" s="44"/>
      <c r="S44" s="45"/>
      <c r="T44" s="46"/>
      <c r="U44" s="56">
        <v>454059</v>
      </c>
      <c r="V44" s="57"/>
      <c r="W44" s="58"/>
      <c r="X44" s="341" t="s">
        <v>340</v>
      </c>
      <c r="Y44" s="72"/>
      <c r="Z44" s="72"/>
      <c r="AA44" s="72"/>
      <c r="AB44" s="72"/>
      <c r="AC44" s="72"/>
      <c r="AD44" s="72"/>
      <c r="AE44" s="72"/>
      <c r="AF44" s="72"/>
      <c r="AG44" s="72"/>
      <c r="AH44" s="73"/>
      <c r="AI44" s="357">
        <v>450</v>
      </c>
      <c r="AJ44" s="358"/>
      <c r="AK44" s="359"/>
      <c r="AL44" s="44"/>
      <c r="AM44" s="45"/>
      <c r="AN44" s="46"/>
      <c r="AO44" s="369">
        <v>454092</v>
      </c>
      <c r="AP44" s="370"/>
      <c r="AQ44" s="371"/>
      <c r="AR44" s="341" t="s">
        <v>333</v>
      </c>
      <c r="AS44" s="72"/>
      <c r="AT44" s="72"/>
      <c r="AU44" s="72"/>
      <c r="AV44" s="72"/>
      <c r="AW44" s="72"/>
      <c r="AX44" s="72"/>
      <c r="AY44" s="72"/>
      <c r="AZ44" s="72"/>
      <c r="BA44" s="72"/>
      <c r="BB44" s="73"/>
      <c r="BC44" s="376">
        <v>400</v>
      </c>
      <c r="BD44" s="377"/>
      <c r="BE44" s="378"/>
      <c r="BF44" s="44"/>
      <c r="BG44" s="45"/>
      <c r="BH44" s="46"/>
      <c r="BI44" s="369">
        <v>459026</v>
      </c>
      <c r="BJ44" s="370"/>
      <c r="BK44" s="371"/>
      <c r="BL44" s="341" t="s">
        <v>341</v>
      </c>
      <c r="BM44" s="72"/>
      <c r="BN44" s="72"/>
      <c r="BO44" s="72"/>
      <c r="BP44" s="72"/>
      <c r="BQ44" s="72"/>
      <c r="BR44" s="72"/>
      <c r="BS44" s="72"/>
      <c r="BT44" s="72"/>
      <c r="BU44" s="72"/>
      <c r="BV44" s="73"/>
      <c r="BW44" s="360">
        <v>600</v>
      </c>
      <c r="BX44" s="361"/>
      <c r="BY44" s="362"/>
      <c r="BZ44" s="44"/>
      <c r="CA44" s="45"/>
      <c r="CB44" s="46"/>
      <c r="CC44" s="369">
        <v>459080</v>
      </c>
      <c r="CD44" s="370"/>
      <c r="CE44" s="371"/>
      <c r="CF44" s="341" t="s">
        <v>642</v>
      </c>
      <c r="CG44" s="72"/>
      <c r="CH44" s="72"/>
      <c r="CI44" s="72"/>
      <c r="CJ44" s="72"/>
      <c r="CK44" s="72"/>
      <c r="CL44" s="72"/>
      <c r="CM44" s="72"/>
      <c r="CN44" s="72"/>
      <c r="CO44" s="72"/>
      <c r="CP44" s="73"/>
      <c r="CQ44" s="360">
        <v>350</v>
      </c>
      <c r="CR44" s="361"/>
      <c r="CS44" s="362"/>
      <c r="CT44" s="44"/>
      <c r="CU44" s="45"/>
      <c r="CV44" s="46"/>
    </row>
    <row r="45" spans="1:100" ht="14.25" customHeight="1" x14ac:dyDescent="0.15">
      <c r="A45" s="90" t="s">
        <v>314</v>
      </c>
      <c r="B45" s="91"/>
      <c r="C45" s="91"/>
      <c r="D45" s="91"/>
      <c r="E45" s="91"/>
      <c r="F45" s="91"/>
      <c r="G45" s="91"/>
      <c r="H45" s="91"/>
      <c r="I45" s="91"/>
      <c r="J45" s="91"/>
      <c r="K45" s="91"/>
      <c r="L45" s="91"/>
      <c r="M45" s="91"/>
      <c r="N45" s="92"/>
      <c r="O45" s="93">
        <f>SUM(O37:O44)</f>
        <v>3100</v>
      </c>
      <c r="P45" s="94"/>
      <c r="Q45" s="95"/>
      <c r="R45" s="181" t="str">
        <f>IF(COUNTA(R37:R44)=0,"",SUMIF(R37:R44,"●",O37:O44)+SUM(R37:R44))</f>
        <v/>
      </c>
      <c r="S45" s="94"/>
      <c r="T45" s="95"/>
      <c r="U45" s="56">
        <v>454060</v>
      </c>
      <c r="V45" s="57"/>
      <c r="W45" s="58"/>
      <c r="X45" s="341" t="s">
        <v>344</v>
      </c>
      <c r="Y45" s="72"/>
      <c r="Z45" s="72"/>
      <c r="AA45" s="72"/>
      <c r="AB45" s="72"/>
      <c r="AC45" s="72"/>
      <c r="AD45" s="72"/>
      <c r="AE45" s="72"/>
      <c r="AF45" s="72"/>
      <c r="AG45" s="72"/>
      <c r="AH45" s="73"/>
      <c r="AI45" s="348">
        <v>550</v>
      </c>
      <c r="AJ45" s="349"/>
      <c r="AK45" s="350"/>
      <c r="AL45" s="44"/>
      <c r="AM45" s="45"/>
      <c r="AN45" s="46"/>
      <c r="AO45" s="369">
        <v>454093</v>
      </c>
      <c r="AP45" s="370"/>
      <c r="AQ45" s="371"/>
      <c r="AR45" s="341" t="s">
        <v>336</v>
      </c>
      <c r="AS45" s="72"/>
      <c r="AT45" s="72"/>
      <c r="AU45" s="72"/>
      <c r="AV45" s="72"/>
      <c r="AW45" s="72"/>
      <c r="AX45" s="72"/>
      <c r="AY45" s="72"/>
      <c r="AZ45" s="72"/>
      <c r="BA45" s="72"/>
      <c r="BB45" s="73"/>
      <c r="BC45" s="376">
        <v>400</v>
      </c>
      <c r="BD45" s="377"/>
      <c r="BE45" s="378"/>
      <c r="BF45" s="44"/>
      <c r="BG45" s="45"/>
      <c r="BH45" s="46"/>
      <c r="BI45" s="369">
        <v>459027</v>
      </c>
      <c r="BJ45" s="370"/>
      <c r="BK45" s="371"/>
      <c r="BL45" s="341" t="s">
        <v>540</v>
      </c>
      <c r="BM45" s="72"/>
      <c r="BN45" s="72"/>
      <c r="BO45" s="72"/>
      <c r="BP45" s="72"/>
      <c r="BQ45" s="72"/>
      <c r="BR45" s="72"/>
      <c r="BS45" s="72"/>
      <c r="BT45" s="72"/>
      <c r="BU45" s="72"/>
      <c r="BV45" s="73"/>
      <c r="BW45" s="360">
        <v>230</v>
      </c>
      <c r="BX45" s="361"/>
      <c r="BY45" s="362"/>
      <c r="BZ45" s="44"/>
      <c r="CA45" s="45"/>
      <c r="CB45" s="46"/>
      <c r="CC45" s="369">
        <v>459081</v>
      </c>
      <c r="CD45" s="370"/>
      <c r="CE45" s="371"/>
      <c r="CF45" s="341" t="s">
        <v>325</v>
      </c>
      <c r="CG45" s="72"/>
      <c r="CH45" s="72"/>
      <c r="CI45" s="72"/>
      <c r="CJ45" s="72"/>
      <c r="CK45" s="72"/>
      <c r="CL45" s="72"/>
      <c r="CM45" s="72"/>
      <c r="CN45" s="72"/>
      <c r="CO45" s="72"/>
      <c r="CP45" s="73"/>
      <c r="CQ45" s="360">
        <v>160</v>
      </c>
      <c r="CR45" s="361"/>
      <c r="CS45" s="362"/>
      <c r="CT45" s="44"/>
      <c r="CU45" s="45"/>
      <c r="CV45" s="46"/>
    </row>
    <row r="46" spans="1:100" ht="14.25" customHeight="1" x14ac:dyDescent="0.15">
      <c r="A46" s="56">
        <v>454026</v>
      </c>
      <c r="B46" s="57"/>
      <c r="C46" s="58"/>
      <c r="D46" s="59" t="s">
        <v>316</v>
      </c>
      <c r="E46" s="60"/>
      <c r="F46" s="60"/>
      <c r="G46" s="60"/>
      <c r="H46" s="60"/>
      <c r="I46" s="60"/>
      <c r="J46" s="60"/>
      <c r="K46" s="60"/>
      <c r="L46" s="60"/>
      <c r="M46" s="60"/>
      <c r="N46" s="61"/>
      <c r="O46" s="77">
        <v>160</v>
      </c>
      <c r="P46" s="45"/>
      <c r="Q46" s="45"/>
      <c r="R46" s="44"/>
      <c r="S46" s="45"/>
      <c r="T46" s="46"/>
      <c r="U46" s="56">
        <v>454061</v>
      </c>
      <c r="V46" s="57"/>
      <c r="W46" s="58"/>
      <c r="X46" s="341" t="s">
        <v>346</v>
      </c>
      <c r="Y46" s="72"/>
      <c r="Z46" s="72"/>
      <c r="AA46" s="72"/>
      <c r="AB46" s="72"/>
      <c r="AC46" s="72"/>
      <c r="AD46" s="72"/>
      <c r="AE46" s="72"/>
      <c r="AF46" s="72"/>
      <c r="AG46" s="72"/>
      <c r="AH46" s="73"/>
      <c r="AI46" s="376">
        <v>600</v>
      </c>
      <c r="AJ46" s="361"/>
      <c r="AK46" s="362"/>
      <c r="AL46" s="44"/>
      <c r="AM46" s="45"/>
      <c r="AN46" s="46"/>
      <c r="AO46" s="90" t="s">
        <v>403</v>
      </c>
      <c r="AP46" s="91"/>
      <c r="AQ46" s="91"/>
      <c r="AR46" s="91"/>
      <c r="AS46" s="91"/>
      <c r="AT46" s="91"/>
      <c r="AU46" s="91"/>
      <c r="AV46" s="91"/>
      <c r="AW46" s="91"/>
      <c r="AX46" s="91"/>
      <c r="AY46" s="91"/>
      <c r="AZ46" s="91"/>
      <c r="BA46" s="91"/>
      <c r="BB46" s="92"/>
      <c r="BC46" s="93">
        <f>SUM(BC38:BC45)</f>
        <v>2800</v>
      </c>
      <c r="BD46" s="94"/>
      <c r="BE46" s="95"/>
      <c r="BF46" s="181" t="str">
        <f>IF(COUNTA(BF38:BF45)=0,"",SUMIF(BF38:BF45,"●",BC38:BC45)+SUM(BF38:BF45))</f>
        <v/>
      </c>
      <c r="BG46" s="94"/>
      <c r="BH46" s="95"/>
      <c r="BI46" s="369">
        <v>459028</v>
      </c>
      <c r="BJ46" s="370"/>
      <c r="BK46" s="371"/>
      <c r="BL46" s="341" t="s">
        <v>347</v>
      </c>
      <c r="BM46" s="72"/>
      <c r="BN46" s="72"/>
      <c r="BO46" s="72"/>
      <c r="BP46" s="72"/>
      <c r="BQ46" s="72"/>
      <c r="BR46" s="72"/>
      <c r="BS46" s="72"/>
      <c r="BT46" s="72"/>
      <c r="BU46" s="72"/>
      <c r="BV46" s="73"/>
      <c r="BW46" s="360">
        <v>520</v>
      </c>
      <c r="BX46" s="361"/>
      <c r="BY46" s="362"/>
      <c r="BZ46" s="44"/>
      <c r="CA46" s="45"/>
      <c r="CB46" s="46"/>
      <c r="CC46" s="182" t="s">
        <v>439</v>
      </c>
      <c r="CD46" s="91"/>
      <c r="CE46" s="91"/>
      <c r="CF46" s="91"/>
      <c r="CG46" s="91"/>
      <c r="CH46" s="91"/>
      <c r="CI46" s="91"/>
      <c r="CJ46" s="91"/>
      <c r="CK46" s="91"/>
      <c r="CL46" s="91"/>
      <c r="CM46" s="91"/>
      <c r="CN46" s="91"/>
      <c r="CO46" s="91"/>
      <c r="CP46" s="92"/>
      <c r="CQ46" s="93">
        <f>SUM(CQ40:CQ45)</f>
        <v>1340</v>
      </c>
      <c r="CR46" s="94"/>
      <c r="CS46" s="95"/>
      <c r="CT46" s="181" t="str">
        <f>IF(COUNTA(CT40:CT45)=0,"",SUMIF(CT40:CT45,"●",CQ40:CQ45)+SUM(CT40:CT45))</f>
        <v/>
      </c>
      <c r="CU46" s="94"/>
      <c r="CV46" s="95"/>
    </row>
    <row r="47" spans="1:100" ht="14.25" customHeight="1" x14ac:dyDescent="0.15">
      <c r="A47" s="56">
        <v>454027</v>
      </c>
      <c r="B47" s="57"/>
      <c r="C47" s="58"/>
      <c r="D47" s="59" t="s">
        <v>319</v>
      </c>
      <c r="E47" s="60"/>
      <c r="F47" s="60"/>
      <c r="G47" s="60"/>
      <c r="H47" s="60"/>
      <c r="I47" s="60"/>
      <c r="J47" s="60"/>
      <c r="K47" s="60"/>
      <c r="L47" s="60"/>
      <c r="M47" s="60"/>
      <c r="N47" s="61"/>
      <c r="O47" s="77">
        <v>510</v>
      </c>
      <c r="P47" s="45"/>
      <c r="Q47" s="45"/>
      <c r="R47" s="44"/>
      <c r="S47" s="45"/>
      <c r="T47" s="46"/>
      <c r="U47" s="56">
        <v>454107</v>
      </c>
      <c r="V47" s="57"/>
      <c r="W47" s="58"/>
      <c r="X47" s="341" t="s">
        <v>539</v>
      </c>
      <c r="Y47" s="72"/>
      <c r="Z47" s="72"/>
      <c r="AA47" s="72"/>
      <c r="AB47" s="72"/>
      <c r="AC47" s="72"/>
      <c r="AD47" s="72"/>
      <c r="AE47" s="72"/>
      <c r="AF47" s="72"/>
      <c r="AG47" s="72"/>
      <c r="AH47" s="73"/>
      <c r="AI47" s="376">
        <v>100</v>
      </c>
      <c r="AJ47" s="361"/>
      <c r="AK47" s="362"/>
      <c r="AL47" s="44"/>
      <c r="AM47" s="45"/>
      <c r="AN47" s="46"/>
      <c r="AO47" s="369">
        <v>454094</v>
      </c>
      <c r="AP47" s="370"/>
      <c r="AQ47" s="371"/>
      <c r="AR47" s="341" t="s">
        <v>318</v>
      </c>
      <c r="AS47" s="72"/>
      <c r="AT47" s="72"/>
      <c r="AU47" s="72"/>
      <c r="AV47" s="72"/>
      <c r="AW47" s="72"/>
      <c r="AX47" s="72"/>
      <c r="AY47" s="72"/>
      <c r="AZ47" s="72"/>
      <c r="BA47" s="72"/>
      <c r="BB47" s="73"/>
      <c r="BC47" s="376">
        <v>350</v>
      </c>
      <c r="BD47" s="377"/>
      <c r="BE47" s="378"/>
      <c r="BF47" s="44"/>
      <c r="BG47" s="45"/>
      <c r="BH47" s="46"/>
      <c r="BI47" s="369">
        <v>459029</v>
      </c>
      <c r="BJ47" s="370"/>
      <c r="BK47" s="371"/>
      <c r="BL47" s="341" t="s">
        <v>423</v>
      </c>
      <c r="BM47" s="72"/>
      <c r="BN47" s="72"/>
      <c r="BO47" s="72"/>
      <c r="BP47" s="72"/>
      <c r="BQ47" s="72"/>
      <c r="BR47" s="72"/>
      <c r="BS47" s="72"/>
      <c r="BT47" s="72"/>
      <c r="BU47" s="72"/>
      <c r="BV47" s="73"/>
      <c r="BW47" s="360">
        <v>350</v>
      </c>
      <c r="BX47" s="361"/>
      <c r="BY47" s="362"/>
      <c r="BZ47" s="44"/>
      <c r="CA47" s="45"/>
      <c r="CB47" s="46"/>
      <c r="CC47" s="363">
        <v>459082</v>
      </c>
      <c r="CD47" s="364"/>
      <c r="CE47" s="365"/>
      <c r="CF47" s="220" t="s">
        <v>335</v>
      </c>
      <c r="CG47" s="221"/>
      <c r="CH47" s="221"/>
      <c r="CI47" s="221"/>
      <c r="CJ47" s="221"/>
      <c r="CK47" s="221"/>
      <c r="CL47" s="221"/>
      <c r="CM47" s="221"/>
      <c r="CN47" s="221"/>
      <c r="CO47" s="221"/>
      <c r="CP47" s="375"/>
      <c r="CQ47" s="366">
        <v>280</v>
      </c>
      <c r="CR47" s="367"/>
      <c r="CS47" s="368"/>
      <c r="CT47" s="390"/>
      <c r="CU47" s="316"/>
      <c r="CV47" s="317"/>
    </row>
    <row r="48" spans="1:100" ht="14.25" customHeight="1" x14ac:dyDescent="0.15">
      <c r="A48" s="56">
        <v>454028</v>
      </c>
      <c r="B48" s="57"/>
      <c r="C48" s="58"/>
      <c r="D48" s="59" t="s">
        <v>321</v>
      </c>
      <c r="E48" s="60"/>
      <c r="F48" s="60"/>
      <c r="G48" s="60"/>
      <c r="H48" s="60"/>
      <c r="I48" s="60"/>
      <c r="J48" s="60"/>
      <c r="K48" s="60"/>
      <c r="L48" s="60"/>
      <c r="M48" s="60"/>
      <c r="N48" s="61"/>
      <c r="O48" s="77">
        <v>220</v>
      </c>
      <c r="P48" s="45"/>
      <c r="Q48" s="45"/>
      <c r="R48" s="44"/>
      <c r="S48" s="45"/>
      <c r="T48" s="46"/>
      <c r="U48" s="56">
        <v>454062</v>
      </c>
      <c r="V48" s="57"/>
      <c r="W48" s="58"/>
      <c r="X48" s="341" t="s">
        <v>583</v>
      </c>
      <c r="Y48" s="72"/>
      <c r="Z48" s="72"/>
      <c r="AA48" s="72"/>
      <c r="AB48" s="72"/>
      <c r="AC48" s="72"/>
      <c r="AD48" s="72"/>
      <c r="AE48" s="72"/>
      <c r="AF48" s="72"/>
      <c r="AG48" s="72"/>
      <c r="AH48" s="73"/>
      <c r="AI48" s="376">
        <v>320</v>
      </c>
      <c r="AJ48" s="377"/>
      <c r="AK48" s="378"/>
      <c r="AL48" s="44"/>
      <c r="AM48" s="45"/>
      <c r="AN48" s="46"/>
      <c r="AO48" s="369">
        <v>454095</v>
      </c>
      <c r="AP48" s="370"/>
      <c r="AQ48" s="371"/>
      <c r="AR48" s="341" t="s">
        <v>320</v>
      </c>
      <c r="AS48" s="72"/>
      <c r="AT48" s="72"/>
      <c r="AU48" s="72"/>
      <c r="AV48" s="72"/>
      <c r="AW48" s="72"/>
      <c r="AX48" s="72"/>
      <c r="AY48" s="72"/>
      <c r="AZ48" s="72"/>
      <c r="BA48" s="72"/>
      <c r="BB48" s="73"/>
      <c r="BC48" s="376">
        <v>440</v>
      </c>
      <c r="BD48" s="377"/>
      <c r="BE48" s="378"/>
      <c r="BF48" s="44"/>
      <c r="BG48" s="45"/>
      <c r="BH48" s="46"/>
      <c r="BI48" s="369">
        <v>459030</v>
      </c>
      <c r="BJ48" s="370"/>
      <c r="BK48" s="371"/>
      <c r="BL48" s="341" t="s">
        <v>424</v>
      </c>
      <c r="BM48" s="72"/>
      <c r="BN48" s="72"/>
      <c r="BO48" s="72"/>
      <c r="BP48" s="72"/>
      <c r="BQ48" s="72"/>
      <c r="BR48" s="72"/>
      <c r="BS48" s="72"/>
      <c r="BT48" s="72"/>
      <c r="BU48" s="72"/>
      <c r="BV48" s="73"/>
      <c r="BW48" s="360">
        <v>470</v>
      </c>
      <c r="BX48" s="361"/>
      <c r="BY48" s="362"/>
      <c r="BZ48" s="44"/>
      <c r="CA48" s="45"/>
      <c r="CB48" s="46"/>
      <c r="CC48" s="369">
        <v>459083</v>
      </c>
      <c r="CD48" s="370"/>
      <c r="CE48" s="371"/>
      <c r="CF48" s="341" t="s">
        <v>629</v>
      </c>
      <c r="CG48" s="72"/>
      <c r="CH48" s="72"/>
      <c r="CI48" s="72"/>
      <c r="CJ48" s="72"/>
      <c r="CK48" s="72"/>
      <c r="CL48" s="72"/>
      <c r="CM48" s="72"/>
      <c r="CN48" s="72"/>
      <c r="CO48" s="72"/>
      <c r="CP48" s="73"/>
      <c r="CQ48" s="360">
        <v>65</v>
      </c>
      <c r="CR48" s="361"/>
      <c r="CS48" s="362"/>
      <c r="CT48" s="44"/>
      <c r="CU48" s="45"/>
      <c r="CV48" s="46"/>
    </row>
    <row r="49" spans="1:100" ht="14.25" customHeight="1" x14ac:dyDescent="0.15">
      <c r="A49" s="56">
        <v>454029</v>
      </c>
      <c r="B49" s="57"/>
      <c r="C49" s="58"/>
      <c r="D49" s="59" t="s">
        <v>323</v>
      </c>
      <c r="E49" s="60"/>
      <c r="F49" s="60"/>
      <c r="G49" s="60"/>
      <c r="H49" s="60"/>
      <c r="I49" s="60"/>
      <c r="J49" s="60"/>
      <c r="K49" s="60"/>
      <c r="L49" s="60"/>
      <c r="M49" s="60"/>
      <c r="N49" s="61"/>
      <c r="O49" s="77">
        <v>350</v>
      </c>
      <c r="P49" s="45"/>
      <c r="Q49" s="45"/>
      <c r="R49" s="44"/>
      <c r="S49" s="45"/>
      <c r="T49" s="46"/>
      <c r="U49" s="56">
        <v>454064</v>
      </c>
      <c r="V49" s="57"/>
      <c r="W49" s="58"/>
      <c r="X49" s="341" t="s">
        <v>351</v>
      </c>
      <c r="Y49" s="72"/>
      <c r="Z49" s="72"/>
      <c r="AA49" s="72"/>
      <c r="AB49" s="72"/>
      <c r="AC49" s="72"/>
      <c r="AD49" s="72"/>
      <c r="AE49" s="72"/>
      <c r="AF49" s="72"/>
      <c r="AG49" s="72"/>
      <c r="AH49" s="73"/>
      <c r="AI49" s="376">
        <v>550</v>
      </c>
      <c r="AJ49" s="377"/>
      <c r="AK49" s="378"/>
      <c r="AL49" s="44"/>
      <c r="AM49" s="45"/>
      <c r="AN49" s="46"/>
      <c r="AO49" s="369">
        <v>454096</v>
      </c>
      <c r="AP49" s="370"/>
      <c r="AQ49" s="371"/>
      <c r="AR49" s="341" t="s">
        <v>322</v>
      </c>
      <c r="AS49" s="72"/>
      <c r="AT49" s="72"/>
      <c r="AU49" s="72"/>
      <c r="AV49" s="72"/>
      <c r="AW49" s="72"/>
      <c r="AX49" s="72"/>
      <c r="AY49" s="72"/>
      <c r="AZ49" s="72"/>
      <c r="BA49" s="72"/>
      <c r="BB49" s="73"/>
      <c r="BC49" s="376">
        <v>500</v>
      </c>
      <c r="BD49" s="377"/>
      <c r="BE49" s="378"/>
      <c r="BF49" s="44"/>
      <c r="BG49" s="45"/>
      <c r="BH49" s="46"/>
      <c r="BI49" s="369">
        <v>459090</v>
      </c>
      <c r="BJ49" s="370"/>
      <c r="BK49" s="371"/>
      <c r="BL49" s="341" t="s">
        <v>509</v>
      </c>
      <c r="BM49" s="72"/>
      <c r="BN49" s="72"/>
      <c r="BO49" s="72"/>
      <c r="BP49" s="72"/>
      <c r="BQ49" s="72"/>
      <c r="BR49" s="72"/>
      <c r="BS49" s="72"/>
      <c r="BT49" s="72"/>
      <c r="BU49" s="72"/>
      <c r="BV49" s="73"/>
      <c r="BW49" s="360">
        <v>430</v>
      </c>
      <c r="BX49" s="361"/>
      <c r="BY49" s="362"/>
      <c r="BZ49" s="44"/>
      <c r="CA49" s="45"/>
      <c r="CB49" s="46"/>
      <c r="CC49" s="369">
        <v>459084</v>
      </c>
      <c r="CD49" s="370"/>
      <c r="CE49" s="371"/>
      <c r="CF49" s="341" t="s">
        <v>631</v>
      </c>
      <c r="CG49" s="72"/>
      <c r="CH49" s="72"/>
      <c r="CI49" s="72"/>
      <c r="CJ49" s="72"/>
      <c r="CK49" s="72"/>
      <c r="CL49" s="72"/>
      <c r="CM49" s="72"/>
      <c r="CN49" s="72"/>
      <c r="CO49" s="72"/>
      <c r="CP49" s="73"/>
      <c r="CQ49" s="360">
        <v>90</v>
      </c>
      <c r="CR49" s="361"/>
      <c r="CS49" s="362"/>
      <c r="CT49" s="44"/>
      <c r="CU49" s="45"/>
      <c r="CV49" s="46"/>
    </row>
    <row r="50" spans="1:100" ht="14.25" customHeight="1" x14ac:dyDescent="0.15">
      <c r="A50" s="90" t="s">
        <v>326</v>
      </c>
      <c r="B50" s="91"/>
      <c r="C50" s="91"/>
      <c r="D50" s="91"/>
      <c r="E50" s="91"/>
      <c r="F50" s="91"/>
      <c r="G50" s="91"/>
      <c r="H50" s="91"/>
      <c r="I50" s="91"/>
      <c r="J50" s="91"/>
      <c r="K50" s="91"/>
      <c r="L50" s="91"/>
      <c r="M50" s="91"/>
      <c r="N50" s="92"/>
      <c r="O50" s="93">
        <f>SUM(O46:O49)</f>
        <v>1240</v>
      </c>
      <c r="P50" s="94"/>
      <c r="Q50" s="95"/>
      <c r="R50" s="181" t="str">
        <f>IF(COUNTA(R46:R49)=0,"",SUMIF(R46:R49,"●",O46:O49)+SUM(R46:R49))</f>
        <v/>
      </c>
      <c r="S50" s="94"/>
      <c r="T50" s="95"/>
      <c r="U50" s="56">
        <v>454065</v>
      </c>
      <c r="V50" s="57"/>
      <c r="W50" s="58"/>
      <c r="X50" s="341" t="s">
        <v>534</v>
      </c>
      <c r="Y50" s="72"/>
      <c r="Z50" s="72"/>
      <c r="AA50" s="72"/>
      <c r="AB50" s="72"/>
      <c r="AC50" s="72"/>
      <c r="AD50" s="72"/>
      <c r="AE50" s="72"/>
      <c r="AF50" s="72"/>
      <c r="AG50" s="72"/>
      <c r="AH50" s="73"/>
      <c r="AI50" s="376">
        <v>520</v>
      </c>
      <c r="AJ50" s="377"/>
      <c r="AK50" s="378"/>
      <c r="AL50" s="44"/>
      <c r="AM50" s="45"/>
      <c r="AN50" s="46"/>
      <c r="AO50" s="90" t="s">
        <v>404</v>
      </c>
      <c r="AP50" s="91"/>
      <c r="AQ50" s="91"/>
      <c r="AR50" s="91"/>
      <c r="AS50" s="91"/>
      <c r="AT50" s="91"/>
      <c r="AU50" s="91"/>
      <c r="AV50" s="91"/>
      <c r="AW50" s="91"/>
      <c r="AX50" s="91"/>
      <c r="AY50" s="91"/>
      <c r="AZ50" s="91"/>
      <c r="BA50" s="91"/>
      <c r="BB50" s="92"/>
      <c r="BC50" s="93">
        <f>SUM(BC47:BC49)</f>
        <v>1290</v>
      </c>
      <c r="BD50" s="94"/>
      <c r="BE50" s="95"/>
      <c r="BF50" s="181" t="str">
        <f>IF(COUNTA(BF47:BF49)=0,"",SUMIF(BF47:BF49,"●",BC47:BC49)+SUM(BF47:BF49))</f>
        <v/>
      </c>
      <c r="BG50" s="94"/>
      <c r="BH50" s="95"/>
      <c r="BI50" s="369">
        <v>459092</v>
      </c>
      <c r="BJ50" s="370"/>
      <c r="BK50" s="371"/>
      <c r="BL50" s="341" t="s">
        <v>541</v>
      </c>
      <c r="BM50" s="72"/>
      <c r="BN50" s="72"/>
      <c r="BO50" s="72"/>
      <c r="BP50" s="72"/>
      <c r="BQ50" s="72"/>
      <c r="BR50" s="72"/>
      <c r="BS50" s="72"/>
      <c r="BT50" s="72"/>
      <c r="BU50" s="72"/>
      <c r="BV50" s="73"/>
      <c r="BW50" s="360">
        <v>350</v>
      </c>
      <c r="BX50" s="361"/>
      <c r="BY50" s="362"/>
      <c r="BZ50" s="44"/>
      <c r="CA50" s="45"/>
      <c r="CB50" s="46"/>
      <c r="CC50" s="369">
        <v>459086</v>
      </c>
      <c r="CD50" s="370"/>
      <c r="CE50" s="371"/>
      <c r="CF50" s="341" t="s">
        <v>342</v>
      </c>
      <c r="CG50" s="72"/>
      <c r="CH50" s="72"/>
      <c r="CI50" s="72"/>
      <c r="CJ50" s="72"/>
      <c r="CK50" s="72"/>
      <c r="CL50" s="72"/>
      <c r="CM50" s="72"/>
      <c r="CN50" s="72"/>
      <c r="CO50" s="72"/>
      <c r="CP50" s="73"/>
      <c r="CQ50" s="360">
        <v>290</v>
      </c>
      <c r="CR50" s="361"/>
      <c r="CS50" s="362"/>
      <c r="CT50" s="44"/>
      <c r="CU50" s="45"/>
      <c r="CV50" s="46"/>
    </row>
    <row r="51" spans="1:100" ht="14.25" customHeight="1" x14ac:dyDescent="0.15">
      <c r="A51" s="56">
        <v>454030</v>
      </c>
      <c r="B51" s="57"/>
      <c r="C51" s="58"/>
      <c r="D51" s="59" t="s">
        <v>513</v>
      </c>
      <c r="E51" s="60"/>
      <c r="F51" s="60"/>
      <c r="G51" s="60"/>
      <c r="H51" s="60"/>
      <c r="I51" s="60"/>
      <c r="J51" s="60"/>
      <c r="K51" s="60"/>
      <c r="L51" s="60"/>
      <c r="M51" s="60"/>
      <c r="N51" s="61"/>
      <c r="O51" s="77">
        <v>500</v>
      </c>
      <c r="P51" s="45"/>
      <c r="Q51" s="46"/>
      <c r="R51" s="44"/>
      <c r="S51" s="45"/>
      <c r="T51" s="46"/>
      <c r="U51" s="56">
        <v>454106</v>
      </c>
      <c r="V51" s="57"/>
      <c r="W51" s="58"/>
      <c r="X51" s="341" t="s">
        <v>536</v>
      </c>
      <c r="Y51" s="72"/>
      <c r="Z51" s="72"/>
      <c r="AA51" s="72"/>
      <c r="AB51" s="72"/>
      <c r="AC51" s="72"/>
      <c r="AD51" s="72"/>
      <c r="AE51" s="72"/>
      <c r="AF51" s="72"/>
      <c r="AG51" s="72"/>
      <c r="AH51" s="73"/>
      <c r="AI51" s="376">
        <v>500</v>
      </c>
      <c r="AJ51" s="377"/>
      <c r="AK51" s="378"/>
      <c r="AL51" s="44"/>
      <c r="AM51" s="45"/>
      <c r="AN51" s="46"/>
      <c r="AO51" s="369">
        <v>454097</v>
      </c>
      <c r="AP51" s="370"/>
      <c r="AQ51" s="371"/>
      <c r="AR51" s="341" t="s">
        <v>329</v>
      </c>
      <c r="AS51" s="72"/>
      <c r="AT51" s="72"/>
      <c r="AU51" s="72"/>
      <c r="AV51" s="72"/>
      <c r="AW51" s="72"/>
      <c r="AX51" s="72"/>
      <c r="AY51" s="72"/>
      <c r="AZ51" s="72"/>
      <c r="BA51" s="72"/>
      <c r="BB51" s="73"/>
      <c r="BC51" s="348">
        <v>350</v>
      </c>
      <c r="BD51" s="349"/>
      <c r="BE51" s="350"/>
      <c r="BF51" s="44"/>
      <c r="BG51" s="45"/>
      <c r="BH51" s="46"/>
      <c r="BI51" s="369">
        <v>459091</v>
      </c>
      <c r="BJ51" s="370"/>
      <c r="BK51" s="371"/>
      <c r="BL51" s="341" t="s">
        <v>537</v>
      </c>
      <c r="BM51" s="72"/>
      <c r="BN51" s="72"/>
      <c r="BO51" s="72"/>
      <c r="BP51" s="72"/>
      <c r="BQ51" s="72"/>
      <c r="BR51" s="72"/>
      <c r="BS51" s="72"/>
      <c r="BT51" s="72"/>
      <c r="BU51" s="72"/>
      <c r="BV51" s="73"/>
      <c r="BW51" s="360">
        <v>500</v>
      </c>
      <c r="BX51" s="361"/>
      <c r="BY51" s="362"/>
      <c r="BZ51" s="44"/>
      <c r="CA51" s="45"/>
      <c r="CB51" s="46"/>
      <c r="CC51" s="363">
        <v>459087</v>
      </c>
      <c r="CD51" s="364"/>
      <c r="CE51" s="365"/>
      <c r="CF51" s="220" t="s">
        <v>345</v>
      </c>
      <c r="CG51" s="221"/>
      <c r="CH51" s="221"/>
      <c r="CI51" s="221"/>
      <c r="CJ51" s="221"/>
      <c r="CK51" s="221"/>
      <c r="CL51" s="221"/>
      <c r="CM51" s="221"/>
      <c r="CN51" s="221"/>
      <c r="CO51" s="221"/>
      <c r="CP51" s="375"/>
      <c r="CQ51" s="366">
        <v>100</v>
      </c>
      <c r="CR51" s="367"/>
      <c r="CS51" s="368"/>
      <c r="CT51" s="44"/>
      <c r="CU51" s="45"/>
      <c r="CV51" s="46"/>
    </row>
    <row r="52" spans="1:100" ht="14.25" customHeight="1" thickBot="1" x14ac:dyDescent="0.2">
      <c r="A52" s="56">
        <v>454031</v>
      </c>
      <c r="B52" s="57"/>
      <c r="C52" s="58"/>
      <c r="D52" s="59" t="s">
        <v>332</v>
      </c>
      <c r="E52" s="60"/>
      <c r="F52" s="60"/>
      <c r="G52" s="60"/>
      <c r="H52" s="60"/>
      <c r="I52" s="60"/>
      <c r="J52" s="60"/>
      <c r="K52" s="60"/>
      <c r="L52" s="60"/>
      <c r="M52" s="60"/>
      <c r="N52" s="61"/>
      <c r="O52" s="77">
        <v>95</v>
      </c>
      <c r="P52" s="45"/>
      <c r="Q52" s="46"/>
      <c r="R52" s="44"/>
      <c r="S52" s="45"/>
      <c r="T52" s="46"/>
      <c r="U52" s="56">
        <v>454066</v>
      </c>
      <c r="V52" s="57"/>
      <c r="W52" s="58"/>
      <c r="X52" s="341" t="s">
        <v>615</v>
      </c>
      <c r="Y52" s="72"/>
      <c r="Z52" s="72"/>
      <c r="AA52" s="72"/>
      <c r="AB52" s="72"/>
      <c r="AC52" s="72"/>
      <c r="AD52" s="72"/>
      <c r="AE52" s="72"/>
      <c r="AF52" s="72"/>
      <c r="AG52" s="72"/>
      <c r="AH52" s="73"/>
      <c r="AI52" s="376">
        <v>370</v>
      </c>
      <c r="AJ52" s="377"/>
      <c r="AK52" s="378"/>
      <c r="AL52" s="44"/>
      <c r="AM52" s="45"/>
      <c r="AN52" s="46"/>
      <c r="AO52" s="369">
        <v>454098</v>
      </c>
      <c r="AP52" s="370"/>
      <c r="AQ52" s="371"/>
      <c r="AR52" s="341" t="s">
        <v>355</v>
      </c>
      <c r="AS52" s="72"/>
      <c r="AT52" s="72"/>
      <c r="AU52" s="72"/>
      <c r="AV52" s="72"/>
      <c r="AW52" s="72"/>
      <c r="AX52" s="72"/>
      <c r="AY52" s="72"/>
      <c r="AZ52" s="72"/>
      <c r="BA52" s="72"/>
      <c r="BB52" s="73"/>
      <c r="BC52" s="348">
        <v>160</v>
      </c>
      <c r="BD52" s="349"/>
      <c r="BE52" s="350"/>
      <c r="BF52" s="44"/>
      <c r="BG52" s="45"/>
      <c r="BH52" s="46"/>
      <c r="BI52" s="182" t="s">
        <v>422</v>
      </c>
      <c r="BJ52" s="91"/>
      <c r="BK52" s="91"/>
      <c r="BL52" s="91"/>
      <c r="BM52" s="91"/>
      <c r="BN52" s="91"/>
      <c r="BO52" s="91"/>
      <c r="BP52" s="91"/>
      <c r="BQ52" s="91"/>
      <c r="BR52" s="91"/>
      <c r="BS52" s="91"/>
      <c r="BT52" s="91"/>
      <c r="BU52" s="91"/>
      <c r="BV52" s="92"/>
      <c r="BW52" s="93">
        <f>SUM(BW44:BW51)</f>
        <v>3450</v>
      </c>
      <c r="BX52" s="94"/>
      <c r="BY52" s="95"/>
      <c r="BZ52" s="181" t="str">
        <f>IF(COUNTA(BZ44:BZ51)=0,"",SUMIF(BZ44:BZ51,"●",BW44:BW51)+SUM(BZ44:BZ51))</f>
        <v/>
      </c>
      <c r="CA52" s="94"/>
      <c r="CB52" s="95"/>
      <c r="CC52" s="394" t="s">
        <v>440</v>
      </c>
      <c r="CD52" s="395"/>
      <c r="CE52" s="395"/>
      <c r="CF52" s="395"/>
      <c r="CG52" s="395"/>
      <c r="CH52" s="395"/>
      <c r="CI52" s="395"/>
      <c r="CJ52" s="395"/>
      <c r="CK52" s="395"/>
      <c r="CL52" s="395"/>
      <c r="CM52" s="395"/>
      <c r="CN52" s="395"/>
      <c r="CO52" s="395"/>
      <c r="CP52" s="396"/>
      <c r="CQ52" s="397">
        <f>SUM(CQ47:CQ51)</f>
        <v>825</v>
      </c>
      <c r="CR52" s="398"/>
      <c r="CS52" s="399"/>
      <c r="CT52" s="96" t="str">
        <f>IF(COUNTA(CT47:CT51)=0,"",SUMIF(CT47:CT51,"●",CQ47:CQ51)+SUM(CT47:CT51))</f>
        <v/>
      </c>
      <c r="CU52" s="97"/>
      <c r="CV52" s="98"/>
    </row>
    <row r="53" spans="1:100" ht="14.25" customHeight="1" x14ac:dyDescent="0.15">
      <c r="A53" s="56">
        <v>454032</v>
      </c>
      <c r="B53" s="57"/>
      <c r="C53" s="58"/>
      <c r="D53" s="59" t="s">
        <v>607</v>
      </c>
      <c r="E53" s="60"/>
      <c r="F53" s="60"/>
      <c r="G53" s="60"/>
      <c r="H53" s="60"/>
      <c r="I53" s="60"/>
      <c r="J53" s="60"/>
      <c r="K53" s="60"/>
      <c r="L53" s="60"/>
      <c r="M53" s="60"/>
      <c r="N53" s="61"/>
      <c r="O53" s="77">
        <v>670</v>
      </c>
      <c r="P53" s="45"/>
      <c r="Q53" s="46"/>
      <c r="R53" s="44"/>
      <c r="S53" s="45"/>
      <c r="T53" s="46"/>
      <c r="U53" s="182" t="s">
        <v>393</v>
      </c>
      <c r="V53" s="91"/>
      <c r="W53" s="91"/>
      <c r="X53" s="91"/>
      <c r="Y53" s="91"/>
      <c r="Z53" s="91"/>
      <c r="AA53" s="91"/>
      <c r="AB53" s="91"/>
      <c r="AC53" s="91"/>
      <c r="AD53" s="91"/>
      <c r="AE53" s="91"/>
      <c r="AF53" s="91"/>
      <c r="AG53" s="91"/>
      <c r="AH53" s="92"/>
      <c r="AI53" s="93">
        <f>SUM(AI44:AI52)</f>
        <v>3960</v>
      </c>
      <c r="AJ53" s="94"/>
      <c r="AK53" s="95"/>
      <c r="AL53" s="146" t="str">
        <f>IF(COUNTA(AL44:AL52)=0,"",SUMIF(AL44:AL52,"●",AI44:AI52)+SUM(AL44:AL52))</f>
        <v/>
      </c>
      <c r="AM53" s="142"/>
      <c r="AN53" s="143"/>
      <c r="AO53" s="369">
        <v>454099</v>
      </c>
      <c r="AP53" s="370"/>
      <c r="AQ53" s="371"/>
      <c r="AR53" s="341" t="s">
        <v>356</v>
      </c>
      <c r="AS53" s="72"/>
      <c r="AT53" s="72"/>
      <c r="AU53" s="72"/>
      <c r="AV53" s="72"/>
      <c r="AW53" s="72"/>
      <c r="AX53" s="72"/>
      <c r="AY53" s="72"/>
      <c r="AZ53" s="72"/>
      <c r="BA53" s="72"/>
      <c r="BB53" s="73"/>
      <c r="BC53" s="348">
        <v>200</v>
      </c>
      <c r="BD53" s="349"/>
      <c r="BE53" s="350"/>
      <c r="BF53" s="44"/>
      <c r="BG53" s="45"/>
      <c r="BH53" s="46"/>
      <c r="BI53" s="369">
        <v>459031</v>
      </c>
      <c r="BJ53" s="370"/>
      <c r="BK53" s="371"/>
      <c r="BL53" s="341" t="s">
        <v>578</v>
      </c>
      <c r="BM53" s="72"/>
      <c r="BN53" s="72"/>
      <c r="BO53" s="72"/>
      <c r="BP53" s="72"/>
      <c r="BQ53" s="72"/>
      <c r="BR53" s="72"/>
      <c r="BS53" s="72"/>
      <c r="BT53" s="72"/>
      <c r="BU53" s="72"/>
      <c r="BV53" s="73"/>
      <c r="BW53" s="360">
        <v>300</v>
      </c>
      <c r="BX53" s="361"/>
      <c r="BY53" s="362"/>
      <c r="BZ53" s="44"/>
      <c r="CA53" s="45"/>
      <c r="CB53" s="46"/>
      <c r="CC53" s="159" t="s">
        <v>48</v>
      </c>
      <c r="CD53" s="159"/>
      <c r="CE53" s="159"/>
      <c r="CF53" s="159"/>
      <c r="CG53" s="159"/>
      <c r="CH53" s="159"/>
      <c r="CI53" s="159"/>
      <c r="CJ53" s="132">
        <f>BW22+BW30+BW43+BW52+BW60+BW73+CQ24+CQ30+CQ39+CQ52+CQ46</f>
        <v>30243</v>
      </c>
      <c r="CK53" s="133"/>
      <c r="CL53" s="133"/>
      <c r="CM53" s="133"/>
      <c r="CN53" s="133"/>
      <c r="CO53" s="133"/>
      <c r="CP53" s="134"/>
      <c r="CQ53" s="114"/>
      <c r="CR53" s="115"/>
      <c r="CS53" s="115"/>
      <c r="CT53" s="115"/>
      <c r="CU53" s="115"/>
      <c r="CV53" s="116"/>
    </row>
    <row r="54" spans="1:100" ht="14.25" customHeight="1" x14ac:dyDescent="0.15">
      <c r="A54" s="56">
        <v>454033</v>
      </c>
      <c r="B54" s="57"/>
      <c r="C54" s="58"/>
      <c r="D54" s="59" t="s">
        <v>337</v>
      </c>
      <c r="E54" s="60"/>
      <c r="F54" s="60"/>
      <c r="G54" s="60"/>
      <c r="H54" s="60"/>
      <c r="I54" s="60"/>
      <c r="J54" s="60"/>
      <c r="K54" s="60"/>
      <c r="L54" s="60"/>
      <c r="M54" s="60"/>
      <c r="N54" s="61"/>
      <c r="O54" s="77">
        <v>120</v>
      </c>
      <c r="P54" s="45"/>
      <c r="Q54" s="46"/>
      <c r="R54" s="44"/>
      <c r="S54" s="45"/>
      <c r="T54" s="46"/>
      <c r="U54" s="56">
        <v>454067</v>
      </c>
      <c r="V54" s="57"/>
      <c r="W54" s="58"/>
      <c r="X54" s="341" t="s">
        <v>252</v>
      </c>
      <c r="Y54" s="72"/>
      <c r="Z54" s="72"/>
      <c r="AA54" s="72"/>
      <c r="AB54" s="72"/>
      <c r="AC54" s="72"/>
      <c r="AD54" s="72"/>
      <c r="AE54" s="72"/>
      <c r="AF54" s="72"/>
      <c r="AG54" s="72"/>
      <c r="AH54" s="73"/>
      <c r="AI54" s="357">
        <v>410</v>
      </c>
      <c r="AJ54" s="358"/>
      <c r="AK54" s="359"/>
      <c r="AL54" s="44"/>
      <c r="AM54" s="45"/>
      <c r="AN54" s="46"/>
      <c r="AO54" s="369">
        <v>454100</v>
      </c>
      <c r="AP54" s="370"/>
      <c r="AQ54" s="371"/>
      <c r="AR54" s="341" t="s">
        <v>357</v>
      </c>
      <c r="AS54" s="72"/>
      <c r="AT54" s="72"/>
      <c r="AU54" s="72"/>
      <c r="AV54" s="72"/>
      <c r="AW54" s="72"/>
      <c r="AX54" s="72"/>
      <c r="AY54" s="72"/>
      <c r="AZ54" s="72"/>
      <c r="BA54" s="72"/>
      <c r="BB54" s="73"/>
      <c r="BC54" s="348">
        <v>170</v>
      </c>
      <c r="BD54" s="349"/>
      <c r="BE54" s="350"/>
      <c r="BF54" s="44"/>
      <c r="BG54" s="45"/>
      <c r="BH54" s="46"/>
      <c r="BI54" s="369">
        <v>459033</v>
      </c>
      <c r="BJ54" s="370"/>
      <c r="BK54" s="371"/>
      <c r="BL54" s="341" t="s">
        <v>579</v>
      </c>
      <c r="BM54" s="72"/>
      <c r="BN54" s="72"/>
      <c r="BO54" s="72"/>
      <c r="BP54" s="72"/>
      <c r="BQ54" s="72"/>
      <c r="BR54" s="72"/>
      <c r="BS54" s="72"/>
      <c r="BT54" s="72"/>
      <c r="BU54" s="72"/>
      <c r="BV54" s="73"/>
      <c r="BW54" s="360">
        <v>550</v>
      </c>
      <c r="BX54" s="361"/>
      <c r="BY54" s="362"/>
      <c r="BZ54" s="44"/>
      <c r="CA54" s="45"/>
      <c r="CB54" s="46"/>
      <c r="CC54" s="159"/>
      <c r="CD54" s="159"/>
      <c r="CE54" s="159"/>
      <c r="CF54" s="159"/>
      <c r="CG54" s="159"/>
      <c r="CH54" s="159"/>
      <c r="CI54" s="159"/>
      <c r="CJ54" s="135"/>
      <c r="CK54" s="136"/>
      <c r="CL54" s="136"/>
      <c r="CM54" s="136"/>
      <c r="CN54" s="136"/>
      <c r="CO54" s="136"/>
      <c r="CP54" s="137"/>
      <c r="CQ54" s="114"/>
      <c r="CR54" s="115"/>
      <c r="CS54" s="115"/>
      <c r="CT54" s="115"/>
      <c r="CU54" s="115"/>
      <c r="CV54" s="116"/>
    </row>
    <row r="55" spans="1:100" ht="14.25" customHeight="1" thickBot="1" x14ac:dyDescent="0.2">
      <c r="A55" s="56">
        <v>454108</v>
      </c>
      <c r="B55" s="57"/>
      <c r="C55" s="58"/>
      <c r="D55" s="59" t="s">
        <v>545</v>
      </c>
      <c r="E55" s="60"/>
      <c r="F55" s="60"/>
      <c r="G55" s="60"/>
      <c r="H55" s="60"/>
      <c r="I55" s="60"/>
      <c r="J55" s="60"/>
      <c r="K55" s="60"/>
      <c r="L55" s="60"/>
      <c r="M55" s="60"/>
      <c r="N55" s="61"/>
      <c r="O55" s="77">
        <v>480</v>
      </c>
      <c r="P55" s="45"/>
      <c r="Q55" s="46"/>
      <c r="R55" s="44"/>
      <c r="S55" s="45"/>
      <c r="T55" s="46"/>
      <c r="U55" s="113">
        <v>454068</v>
      </c>
      <c r="V55" s="57"/>
      <c r="W55" s="58"/>
      <c r="X55" s="341" t="s">
        <v>594</v>
      </c>
      <c r="Y55" s="72"/>
      <c r="Z55" s="72"/>
      <c r="AA55" s="72"/>
      <c r="AB55" s="72"/>
      <c r="AC55" s="72"/>
      <c r="AD55" s="72"/>
      <c r="AE55" s="72"/>
      <c r="AF55" s="72"/>
      <c r="AG55" s="72"/>
      <c r="AH55" s="73"/>
      <c r="AI55" s="348">
        <v>190</v>
      </c>
      <c r="AJ55" s="349"/>
      <c r="AK55" s="350"/>
      <c r="AL55" s="44"/>
      <c r="AM55" s="45"/>
      <c r="AN55" s="46"/>
      <c r="AO55" s="369">
        <v>454101</v>
      </c>
      <c r="AP55" s="370"/>
      <c r="AQ55" s="371"/>
      <c r="AR55" s="341" t="s">
        <v>358</v>
      </c>
      <c r="AS55" s="72"/>
      <c r="AT55" s="72"/>
      <c r="AU55" s="72"/>
      <c r="AV55" s="72"/>
      <c r="AW55" s="72"/>
      <c r="AX55" s="72"/>
      <c r="AY55" s="72"/>
      <c r="AZ55" s="72"/>
      <c r="BA55" s="72"/>
      <c r="BB55" s="73"/>
      <c r="BC55" s="348">
        <v>350</v>
      </c>
      <c r="BD55" s="349"/>
      <c r="BE55" s="350"/>
      <c r="BF55" s="44"/>
      <c r="BG55" s="45"/>
      <c r="BH55" s="46"/>
      <c r="BI55" s="369">
        <v>459034</v>
      </c>
      <c r="BJ55" s="370"/>
      <c r="BK55" s="371"/>
      <c r="BL55" s="341" t="s">
        <v>354</v>
      </c>
      <c r="BM55" s="72"/>
      <c r="BN55" s="72"/>
      <c r="BO55" s="72"/>
      <c r="BP55" s="72"/>
      <c r="BQ55" s="72"/>
      <c r="BR55" s="72"/>
      <c r="BS55" s="72"/>
      <c r="BT55" s="72"/>
      <c r="BU55" s="72"/>
      <c r="BV55" s="73"/>
      <c r="BW55" s="360">
        <v>510</v>
      </c>
      <c r="BX55" s="361"/>
      <c r="BY55" s="362"/>
      <c r="BZ55" s="44"/>
      <c r="CA55" s="45"/>
      <c r="CB55" s="46"/>
      <c r="CC55" s="161"/>
      <c r="CD55" s="161"/>
      <c r="CE55" s="161"/>
      <c r="CF55" s="161"/>
      <c r="CG55" s="161"/>
      <c r="CH55" s="161"/>
      <c r="CI55" s="161"/>
      <c r="CJ55" s="138"/>
      <c r="CK55" s="139"/>
      <c r="CL55" s="139"/>
      <c r="CM55" s="139"/>
      <c r="CN55" s="139"/>
      <c r="CO55" s="139"/>
      <c r="CP55" s="140"/>
      <c r="CQ55" s="117"/>
      <c r="CR55" s="118"/>
      <c r="CS55" s="118"/>
      <c r="CT55" s="118"/>
      <c r="CU55" s="118"/>
      <c r="CV55" s="119"/>
    </row>
    <row r="56" spans="1:100" ht="14.25" customHeight="1" x14ac:dyDescent="0.15">
      <c r="A56" s="56">
        <v>454034</v>
      </c>
      <c r="B56" s="57"/>
      <c r="C56" s="58"/>
      <c r="D56" s="59" t="s">
        <v>339</v>
      </c>
      <c r="E56" s="60"/>
      <c r="F56" s="60"/>
      <c r="G56" s="60"/>
      <c r="H56" s="60"/>
      <c r="I56" s="60"/>
      <c r="J56" s="60"/>
      <c r="K56" s="60"/>
      <c r="L56" s="60"/>
      <c r="M56" s="60"/>
      <c r="N56" s="61"/>
      <c r="O56" s="77">
        <v>600</v>
      </c>
      <c r="P56" s="45"/>
      <c r="Q56" s="46"/>
      <c r="R56" s="44"/>
      <c r="S56" s="45"/>
      <c r="T56" s="46"/>
      <c r="U56" s="113">
        <v>454070</v>
      </c>
      <c r="V56" s="57"/>
      <c r="W56" s="58"/>
      <c r="X56" s="341" t="s">
        <v>260</v>
      </c>
      <c r="Y56" s="72"/>
      <c r="Z56" s="72"/>
      <c r="AA56" s="72"/>
      <c r="AB56" s="72"/>
      <c r="AC56" s="72"/>
      <c r="AD56" s="72"/>
      <c r="AE56" s="72"/>
      <c r="AF56" s="72"/>
      <c r="AG56" s="72"/>
      <c r="AH56" s="73"/>
      <c r="AI56" s="348">
        <v>290</v>
      </c>
      <c r="AJ56" s="349"/>
      <c r="AK56" s="350"/>
      <c r="AL56" s="44"/>
      <c r="AM56" s="45"/>
      <c r="AN56" s="46"/>
      <c r="AO56" s="369">
        <v>454102</v>
      </c>
      <c r="AP56" s="370"/>
      <c r="AQ56" s="371"/>
      <c r="AR56" s="341" t="s">
        <v>560</v>
      </c>
      <c r="AS56" s="72"/>
      <c r="AT56" s="72"/>
      <c r="AU56" s="72"/>
      <c r="AV56" s="72"/>
      <c r="AW56" s="72"/>
      <c r="AX56" s="72"/>
      <c r="AY56" s="72"/>
      <c r="AZ56" s="72"/>
      <c r="BA56" s="72"/>
      <c r="BB56" s="73"/>
      <c r="BC56" s="348">
        <v>300</v>
      </c>
      <c r="BD56" s="349"/>
      <c r="BE56" s="350"/>
      <c r="BF56" s="44"/>
      <c r="BG56" s="45"/>
      <c r="BH56" s="46"/>
      <c r="BI56" s="369">
        <v>459035</v>
      </c>
      <c r="BJ56" s="370"/>
      <c r="BK56" s="371"/>
      <c r="BL56" s="341" t="s">
        <v>425</v>
      </c>
      <c r="BM56" s="72"/>
      <c r="BN56" s="72"/>
      <c r="BO56" s="72"/>
      <c r="BP56" s="72"/>
      <c r="BQ56" s="72"/>
      <c r="BR56" s="72"/>
      <c r="BS56" s="72"/>
      <c r="BT56" s="72"/>
      <c r="BU56" s="72"/>
      <c r="BV56" s="73"/>
      <c r="BW56" s="360">
        <v>300</v>
      </c>
      <c r="BX56" s="361"/>
      <c r="BY56" s="362"/>
      <c r="BZ56" s="44"/>
      <c r="CA56" s="45"/>
      <c r="CB56" s="46"/>
      <c r="CC56" s="6"/>
      <c r="CD56" s="6"/>
      <c r="CE56" s="6"/>
      <c r="CF56" s="6"/>
      <c r="CG56" s="6"/>
      <c r="CH56" s="6"/>
      <c r="CI56" s="6"/>
      <c r="CJ56" s="6"/>
      <c r="CK56" s="6"/>
      <c r="CL56" s="6"/>
      <c r="CM56" s="6"/>
      <c r="CN56" s="6"/>
      <c r="CO56" s="6"/>
      <c r="CP56" s="6"/>
      <c r="CQ56" s="6"/>
      <c r="CR56" s="6"/>
      <c r="CS56" s="6"/>
      <c r="CT56" s="6"/>
      <c r="CU56" s="6"/>
      <c r="CV56" s="6"/>
    </row>
    <row r="57" spans="1:100" ht="14.25" customHeight="1" thickBot="1" x14ac:dyDescent="0.2">
      <c r="A57" s="56">
        <v>454035</v>
      </c>
      <c r="B57" s="57"/>
      <c r="C57" s="58"/>
      <c r="D57" s="59" t="s">
        <v>343</v>
      </c>
      <c r="E57" s="60"/>
      <c r="F57" s="60"/>
      <c r="G57" s="60"/>
      <c r="H57" s="60"/>
      <c r="I57" s="60"/>
      <c r="J57" s="60"/>
      <c r="K57" s="60"/>
      <c r="L57" s="60"/>
      <c r="M57" s="60"/>
      <c r="N57" s="61"/>
      <c r="O57" s="77">
        <v>600</v>
      </c>
      <c r="P57" s="45"/>
      <c r="Q57" s="46"/>
      <c r="R57" s="44"/>
      <c r="S57" s="45"/>
      <c r="T57" s="46"/>
      <c r="U57" s="113">
        <v>454071</v>
      </c>
      <c r="V57" s="57"/>
      <c r="W57" s="58"/>
      <c r="X57" s="341" t="s">
        <v>263</v>
      </c>
      <c r="Y57" s="72"/>
      <c r="Z57" s="72"/>
      <c r="AA57" s="72"/>
      <c r="AB57" s="72"/>
      <c r="AC57" s="72"/>
      <c r="AD57" s="72"/>
      <c r="AE57" s="72"/>
      <c r="AF57" s="72"/>
      <c r="AG57" s="72"/>
      <c r="AH57" s="73"/>
      <c r="AI57" s="348">
        <v>230</v>
      </c>
      <c r="AJ57" s="349"/>
      <c r="AK57" s="350"/>
      <c r="AL57" s="44"/>
      <c r="AM57" s="45"/>
      <c r="AN57" s="46"/>
      <c r="AO57" s="382" t="s">
        <v>405</v>
      </c>
      <c r="AP57" s="176"/>
      <c r="AQ57" s="176"/>
      <c r="AR57" s="176"/>
      <c r="AS57" s="176"/>
      <c r="AT57" s="176"/>
      <c r="AU57" s="176"/>
      <c r="AV57" s="176"/>
      <c r="AW57" s="176"/>
      <c r="AX57" s="176"/>
      <c r="AY57" s="176"/>
      <c r="AZ57" s="176"/>
      <c r="BA57" s="176"/>
      <c r="BB57" s="177"/>
      <c r="BC57" s="141">
        <f>SUM(BC51:BC56)</f>
        <v>1530</v>
      </c>
      <c r="BD57" s="142"/>
      <c r="BE57" s="143"/>
      <c r="BF57" s="146" t="str">
        <f>IF(COUNTA(BF51:BF56)=0,"",SUMIF(BF51:BF56,"●",BC51:BC56)+SUM(BF51:BF56))</f>
        <v/>
      </c>
      <c r="BG57" s="142"/>
      <c r="BH57" s="143"/>
      <c r="BI57" s="369">
        <v>459036</v>
      </c>
      <c r="BJ57" s="370"/>
      <c r="BK57" s="371"/>
      <c r="BL57" s="341" t="s">
        <v>426</v>
      </c>
      <c r="BM57" s="72"/>
      <c r="BN57" s="72"/>
      <c r="BO57" s="72"/>
      <c r="BP57" s="72"/>
      <c r="BQ57" s="72"/>
      <c r="BR57" s="72"/>
      <c r="BS57" s="72"/>
      <c r="BT57" s="72"/>
      <c r="BU57" s="72"/>
      <c r="BV57" s="73"/>
      <c r="BW57" s="360">
        <v>600</v>
      </c>
      <c r="BX57" s="361"/>
      <c r="BY57" s="362"/>
      <c r="BZ57" s="44"/>
      <c r="CA57" s="45"/>
      <c r="CB57" s="46"/>
      <c r="CC57" s="6"/>
      <c r="CD57" s="6"/>
      <c r="CE57" s="6"/>
      <c r="CF57" s="6"/>
      <c r="CG57" s="6"/>
      <c r="CH57" s="6"/>
      <c r="CI57" s="6"/>
      <c r="CJ57" s="6"/>
      <c r="CK57" s="6"/>
      <c r="CL57" s="6"/>
      <c r="CM57" s="6"/>
      <c r="CN57" s="6"/>
      <c r="CO57" s="6"/>
      <c r="CP57" s="6"/>
      <c r="CQ57" s="6"/>
      <c r="CR57" s="6"/>
      <c r="CS57" s="6"/>
      <c r="CT57" s="6"/>
      <c r="CU57" s="6"/>
      <c r="CV57" s="6"/>
    </row>
    <row r="58" spans="1:100" ht="14.25" customHeight="1" thickBot="1" x14ac:dyDescent="0.2">
      <c r="A58" s="56">
        <v>454112</v>
      </c>
      <c r="B58" s="57"/>
      <c r="C58" s="58"/>
      <c r="D58" s="59" t="s">
        <v>553</v>
      </c>
      <c r="E58" s="60"/>
      <c r="F58" s="60"/>
      <c r="G58" s="60"/>
      <c r="H58" s="60"/>
      <c r="I58" s="60"/>
      <c r="J58" s="60"/>
      <c r="K58" s="60"/>
      <c r="L58" s="60"/>
      <c r="M58" s="60"/>
      <c r="N58" s="61"/>
      <c r="O58" s="77">
        <v>400</v>
      </c>
      <c r="P58" s="45"/>
      <c r="Q58" s="46"/>
      <c r="R58" s="44"/>
      <c r="S58" s="45"/>
      <c r="T58" s="46"/>
      <c r="U58" s="112" t="s">
        <v>394</v>
      </c>
      <c r="V58" s="101"/>
      <c r="W58" s="101"/>
      <c r="X58" s="101"/>
      <c r="Y58" s="101"/>
      <c r="Z58" s="101"/>
      <c r="AA58" s="101"/>
      <c r="AB58" s="101"/>
      <c r="AC58" s="101"/>
      <c r="AD58" s="101"/>
      <c r="AE58" s="101"/>
      <c r="AF58" s="101"/>
      <c r="AG58" s="101"/>
      <c r="AH58" s="102"/>
      <c r="AI58" s="103">
        <f>SUM(AI54:AI57)</f>
        <v>1120</v>
      </c>
      <c r="AJ58" s="104"/>
      <c r="AK58" s="105"/>
      <c r="AL58" s="96" t="str">
        <f>IF(COUNTA(AL54:AL57)=0,"",SUMIF(AL54:AL57,"●",AI54:AI57)+SUM(AL54:AL57))</f>
        <v/>
      </c>
      <c r="AM58" s="97"/>
      <c r="AN58" s="98"/>
      <c r="AO58" s="156" t="s">
        <v>219</v>
      </c>
      <c r="AP58" s="157"/>
      <c r="AQ58" s="157"/>
      <c r="AR58" s="157"/>
      <c r="AS58" s="157"/>
      <c r="AT58" s="157"/>
      <c r="AU58" s="157"/>
      <c r="AV58" s="132">
        <f>O19+O27+O36+O45+O50+O61+AI23+AI33+AI43+AI53+AI58+BC27+BC37+BC46+BC50+BC57</f>
        <v>48657</v>
      </c>
      <c r="AW58" s="133"/>
      <c r="AX58" s="133"/>
      <c r="AY58" s="133"/>
      <c r="AZ58" s="133"/>
      <c r="BA58" s="133"/>
      <c r="BB58" s="134"/>
      <c r="BC58" s="147"/>
      <c r="BD58" s="148"/>
      <c r="BE58" s="148"/>
      <c r="BF58" s="148"/>
      <c r="BG58" s="148"/>
      <c r="BH58" s="383"/>
      <c r="BI58" s="369">
        <v>459037</v>
      </c>
      <c r="BJ58" s="370"/>
      <c r="BK58" s="371"/>
      <c r="BL58" s="341" t="s">
        <v>364</v>
      </c>
      <c r="BM58" s="72"/>
      <c r="BN58" s="72"/>
      <c r="BO58" s="72"/>
      <c r="BP58" s="72"/>
      <c r="BQ58" s="72"/>
      <c r="BR58" s="72"/>
      <c r="BS58" s="72"/>
      <c r="BT58" s="72"/>
      <c r="BU58" s="72"/>
      <c r="BV58" s="73"/>
      <c r="BW58" s="360">
        <v>340</v>
      </c>
      <c r="BX58" s="361"/>
      <c r="BY58" s="362"/>
      <c r="BZ58" s="44"/>
      <c r="CA58" s="45"/>
      <c r="CB58" s="46"/>
      <c r="CC58" s="6"/>
      <c r="CD58" s="6"/>
      <c r="CE58" s="6"/>
      <c r="CF58" s="6"/>
      <c r="CG58" s="6"/>
      <c r="CH58" s="6"/>
      <c r="CI58" s="6"/>
      <c r="CJ58" s="6"/>
      <c r="CK58" s="6"/>
      <c r="CL58" s="6"/>
      <c r="CM58" s="6"/>
      <c r="CN58" s="6"/>
      <c r="CO58" s="6"/>
      <c r="CP58" s="6"/>
      <c r="CQ58" s="6"/>
      <c r="CR58" s="6"/>
      <c r="CS58" s="6"/>
      <c r="CT58" s="6"/>
      <c r="CU58" s="6"/>
      <c r="CV58" s="6"/>
    </row>
    <row r="59" spans="1:100" ht="14.25" customHeight="1" x14ac:dyDescent="0.15">
      <c r="A59" s="56">
        <v>454037</v>
      </c>
      <c r="B59" s="57"/>
      <c r="C59" s="58"/>
      <c r="D59" s="59" t="s">
        <v>348</v>
      </c>
      <c r="E59" s="60"/>
      <c r="F59" s="60"/>
      <c r="G59" s="60"/>
      <c r="H59" s="60"/>
      <c r="I59" s="60"/>
      <c r="J59" s="60"/>
      <c r="K59" s="60"/>
      <c r="L59" s="60"/>
      <c r="M59" s="60"/>
      <c r="N59" s="61"/>
      <c r="O59" s="77">
        <v>150</v>
      </c>
      <c r="P59" s="45"/>
      <c r="Q59" s="46"/>
      <c r="R59" s="44"/>
      <c r="S59" s="45"/>
      <c r="T59" s="46"/>
      <c r="AO59" s="158"/>
      <c r="AP59" s="159"/>
      <c r="AQ59" s="159"/>
      <c r="AR59" s="159"/>
      <c r="AS59" s="159"/>
      <c r="AT59" s="159"/>
      <c r="AU59" s="159"/>
      <c r="AV59" s="135"/>
      <c r="AW59" s="136"/>
      <c r="AX59" s="136"/>
      <c r="AY59" s="136"/>
      <c r="AZ59" s="136"/>
      <c r="BA59" s="136"/>
      <c r="BB59" s="137"/>
      <c r="BC59" s="114"/>
      <c r="BD59" s="115"/>
      <c r="BE59" s="115"/>
      <c r="BF59" s="115"/>
      <c r="BG59" s="115"/>
      <c r="BH59" s="384"/>
      <c r="BI59" s="369">
        <v>459038</v>
      </c>
      <c r="BJ59" s="370"/>
      <c r="BK59" s="371"/>
      <c r="BL59" s="341" t="s">
        <v>365</v>
      </c>
      <c r="BM59" s="72"/>
      <c r="BN59" s="72"/>
      <c r="BO59" s="72"/>
      <c r="BP59" s="72"/>
      <c r="BQ59" s="72"/>
      <c r="BR59" s="72"/>
      <c r="BS59" s="72"/>
      <c r="BT59" s="72"/>
      <c r="BU59" s="72"/>
      <c r="BV59" s="73"/>
      <c r="BW59" s="360">
        <v>160</v>
      </c>
      <c r="BX59" s="361"/>
      <c r="BY59" s="362"/>
      <c r="BZ59" s="44"/>
      <c r="CA59" s="45"/>
      <c r="CB59" s="46"/>
      <c r="CC59" s="6"/>
      <c r="CD59" s="6"/>
      <c r="CE59" s="6"/>
      <c r="CF59" s="6"/>
      <c r="CG59" s="6"/>
      <c r="CM59" s="400" t="s">
        <v>37</v>
      </c>
      <c r="CN59" s="401"/>
      <c r="CO59" s="401"/>
      <c r="CP59" s="401"/>
      <c r="CQ59" s="401"/>
      <c r="CR59" s="401"/>
      <c r="CS59" s="401"/>
      <c r="CT59" s="402"/>
    </row>
    <row r="60" spans="1:100" ht="14.25" customHeight="1" thickBot="1" x14ac:dyDescent="0.2">
      <c r="A60" s="56">
        <v>454038</v>
      </c>
      <c r="B60" s="57"/>
      <c r="C60" s="58"/>
      <c r="D60" s="59" t="s">
        <v>350</v>
      </c>
      <c r="E60" s="60"/>
      <c r="F60" s="60"/>
      <c r="G60" s="60"/>
      <c r="H60" s="60"/>
      <c r="I60" s="60"/>
      <c r="J60" s="60"/>
      <c r="K60" s="60"/>
      <c r="L60" s="60"/>
      <c r="M60" s="60"/>
      <c r="N60" s="61"/>
      <c r="O60" s="77">
        <v>310</v>
      </c>
      <c r="P60" s="45"/>
      <c r="Q60" s="46"/>
      <c r="R60" s="44"/>
      <c r="S60" s="45"/>
      <c r="T60" s="46"/>
      <c r="AO60" s="160"/>
      <c r="AP60" s="161"/>
      <c r="AQ60" s="161"/>
      <c r="AR60" s="161"/>
      <c r="AS60" s="161"/>
      <c r="AT60" s="161"/>
      <c r="AU60" s="161"/>
      <c r="AV60" s="138"/>
      <c r="AW60" s="139"/>
      <c r="AX60" s="139"/>
      <c r="AY60" s="139"/>
      <c r="AZ60" s="139"/>
      <c r="BA60" s="139"/>
      <c r="BB60" s="140"/>
      <c r="BC60" s="117"/>
      <c r="BD60" s="118"/>
      <c r="BE60" s="118"/>
      <c r="BF60" s="118"/>
      <c r="BG60" s="118"/>
      <c r="BH60" s="385"/>
      <c r="BI60" s="182" t="s">
        <v>427</v>
      </c>
      <c r="BJ60" s="91"/>
      <c r="BK60" s="91"/>
      <c r="BL60" s="91"/>
      <c r="BM60" s="91"/>
      <c r="BN60" s="91"/>
      <c r="BO60" s="91"/>
      <c r="BP60" s="91"/>
      <c r="BQ60" s="91"/>
      <c r="BR60" s="91"/>
      <c r="BS60" s="91"/>
      <c r="BT60" s="91"/>
      <c r="BU60" s="91"/>
      <c r="BV60" s="92"/>
      <c r="BW60" s="93">
        <f>SUM(BW53:BW59)</f>
        <v>2760</v>
      </c>
      <c r="BX60" s="94"/>
      <c r="BY60" s="95"/>
      <c r="BZ60" s="181" t="str">
        <f>IF(COUNTA(BZ53:BZ59)=0,"",SUMIF(BZ53:BZ59,"●",BW53:BW59)+SUM(BZ53:BZ59))</f>
        <v/>
      </c>
      <c r="CA60" s="94"/>
      <c r="CB60" s="95"/>
      <c r="CC60" s="6"/>
      <c r="CD60" s="6"/>
      <c r="CE60" s="6"/>
      <c r="CF60" s="6"/>
      <c r="CG60" s="6"/>
      <c r="CM60" s="422" t="s">
        <v>38</v>
      </c>
      <c r="CN60" s="423"/>
      <c r="CO60" s="423"/>
      <c r="CP60" s="424"/>
      <c r="CQ60" s="89" t="s">
        <v>39</v>
      </c>
      <c r="CR60" s="89"/>
      <c r="CS60" s="89"/>
      <c r="CT60" s="89"/>
    </row>
    <row r="61" spans="1:100" ht="14.25" customHeight="1" thickBot="1" x14ac:dyDescent="0.2">
      <c r="A61" s="100" t="s">
        <v>392</v>
      </c>
      <c r="B61" s="101"/>
      <c r="C61" s="101"/>
      <c r="D61" s="101"/>
      <c r="E61" s="101"/>
      <c r="F61" s="101"/>
      <c r="G61" s="101"/>
      <c r="H61" s="101"/>
      <c r="I61" s="101"/>
      <c r="J61" s="101"/>
      <c r="K61" s="101"/>
      <c r="L61" s="101"/>
      <c r="M61" s="101"/>
      <c r="N61" s="102"/>
      <c r="O61" s="103">
        <f>SUM(O51:O60)</f>
        <v>3925</v>
      </c>
      <c r="P61" s="104"/>
      <c r="Q61" s="105"/>
      <c r="R61" s="96" t="str">
        <f>IF(COUNTA(R51:R60)=0,"",SUMIF(R51:R60,"●",O51:O60)+SUM(R51:R60))</f>
        <v/>
      </c>
      <c r="S61" s="97"/>
      <c r="T61" s="98"/>
      <c r="AO61" s="29"/>
      <c r="AP61" s="29"/>
      <c r="AQ61" s="29"/>
      <c r="AR61" s="29"/>
      <c r="AS61" s="29"/>
      <c r="AT61" s="29"/>
      <c r="AU61" s="29"/>
      <c r="AV61" s="6"/>
      <c r="AW61" s="6"/>
      <c r="AX61" s="6"/>
      <c r="AY61" s="6"/>
      <c r="AZ61" s="6"/>
      <c r="BA61" s="6"/>
      <c r="BB61" s="6"/>
      <c r="BC61" s="6"/>
      <c r="BD61" s="6"/>
      <c r="BE61" s="6"/>
      <c r="BF61" s="6"/>
      <c r="BG61" s="6"/>
      <c r="BH61" s="6"/>
      <c r="BI61" s="363">
        <v>459039</v>
      </c>
      <c r="BJ61" s="364"/>
      <c r="BK61" s="365"/>
      <c r="BL61" s="220" t="s">
        <v>253</v>
      </c>
      <c r="BM61" s="221"/>
      <c r="BN61" s="221"/>
      <c r="BO61" s="221"/>
      <c r="BP61" s="221"/>
      <c r="BQ61" s="221"/>
      <c r="BR61" s="221"/>
      <c r="BS61" s="221"/>
      <c r="BT61" s="221"/>
      <c r="BU61" s="221"/>
      <c r="BV61" s="375"/>
      <c r="BW61" s="366">
        <v>170</v>
      </c>
      <c r="BX61" s="367"/>
      <c r="BY61" s="368"/>
      <c r="BZ61" s="390"/>
      <c r="CA61" s="316"/>
      <c r="CB61" s="317"/>
      <c r="CC61" s="6"/>
      <c r="CD61" s="6"/>
      <c r="CE61" s="6"/>
      <c r="CF61" s="6"/>
      <c r="CG61" s="6"/>
      <c r="CM61" s="422" t="s">
        <v>40</v>
      </c>
      <c r="CN61" s="423"/>
      <c r="CO61" s="423"/>
      <c r="CP61" s="424"/>
      <c r="CQ61" s="89">
        <v>2.6</v>
      </c>
      <c r="CR61" s="89"/>
      <c r="CS61" s="89"/>
      <c r="CT61" s="89"/>
    </row>
    <row r="62" spans="1:100" ht="14.25" customHeight="1" x14ac:dyDescent="0.15">
      <c r="A62" s="6" t="s">
        <v>370</v>
      </c>
      <c r="Q62" s="6"/>
      <c r="R62" s="6"/>
      <c r="S62" s="6"/>
      <c r="T62" s="6"/>
      <c r="AO62" s="6"/>
      <c r="AP62" s="6"/>
      <c r="AQ62" s="6"/>
      <c r="AR62" s="6"/>
      <c r="AS62" s="6"/>
      <c r="AT62" s="6"/>
      <c r="AU62" s="6"/>
      <c r="AV62" s="6"/>
      <c r="AW62" s="6"/>
      <c r="AX62" s="6"/>
      <c r="BG62" s="6"/>
      <c r="BH62" s="6"/>
      <c r="BI62" s="369">
        <v>459040</v>
      </c>
      <c r="BJ62" s="370"/>
      <c r="BK62" s="371"/>
      <c r="BL62" s="341" t="s">
        <v>255</v>
      </c>
      <c r="BM62" s="72"/>
      <c r="BN62" s="72"/>
      <c r="BO62" s="72"/>
      <c r="BP62" s="72"/>
      <c r="BQ62" s="72"/>
      <c r="BR62" s="72"/>
      <c r="BS62" s="72"/>
      <c r="BT62" s="72"/>
      <c r="BU62" s="72"/>
      <c r="BV62" s="73"/>
      <c r="BW62" s="360">
        <v>200</v>
      </c>
      <c r="BX62" s="361"/>
      <c r="BY62" s="362"/>
      <c r="BZ62" s="44"/>
      <c r="CA62" s="45"/>
      <c r="CB62" s="46"/>
      <c r="CC62" s="6"/>
      <c r="CD62" s="6"/>
      <c r="CE62" s="6"/>
      <c r="CF62" s="6"/>
      <c r="CG62" s="6"/>
      <c r="CM62" s="422" t="s">
        <v>41</v>
      </c>
      <c r="CN62" s="423"/>
      <c r="CO62" s="423"/>
      <c r="CP62" s="424"/>
      <c r="CQ62" s="89">
        <v>3</v>
      </c>
      <c r="CR62" s="89"/>
      <c r="CS62" s="89"/>
      <c r="CT62" s="89"/>
    </row>
    <row r="63" spans="1:100" ht="14.25" customHeight="1" x14ac:dyDescent="0.15">
      <c r="A63" s="6" t="s">
        <v>371</v>
      </c>
      <c r="Q63" s="6"/>
      <c r="AO63" s="6"/>
      <c r="AP63" s="6"/>
      <c r="AQ63" s="6"/>
      <c r="AR63" s="6"/>
      <c r="AS63" s="6"/>
      <c r="AT63" s="6"/>
      <c r="AU63" s="6"/>
      <c r="AV63" s="6"/>
      <c r="AW63" s="6"/>
      <c r="AX63" s="6"/>
      <c r="BG63" s="6"/>
      <c r="BH63" s="6"/>
      <c r="BI63" s="369">
        <v>459041</v>
      </c>
      <c r="BJ63" s="370"/>
      <c r="BK63" s="371"/>
      <c r="BL63" s="341" t="s">
        <v>257</v>
      </c>
      <c r="BM63" s="72"/>
      <c r="BN63" s="72"/>
      <c r="BO63" s="72"/>
      <c r="BP63" s="72"/>
      <c r="BQ63" s="72"/>
      <c r="BR63" s="72"/>
      <c r="BS63" s="72"/>
      <c r="BT63" s="72"/>
      <c r="BU63" s="72"/>
      <c r="BV63" s="73"/>
      <c r="BW63" s="360">
        <v>200</v>
      </c>
      <c r="BX63" s="361"/>
      <c r="BY63" s="362"/>
      <c r="BZ63" s="44"/>
      <c r="CA63" s="45"/>
      <c r="CB63" s="46"/>
      <c r="CC63" s="6"/>
      <c r="CD63" s="6"/>
      <c r="CE63" s="6"/>
      <c r="CF63" s="6"/>
      <c r="CG63" s="6"/>
      <c r="CM63" s="422" t="s">
        <v>42</v>
      </c>
      <c r="CN63" s="423"/>
      <c r="CO63" s="423"/>
      <c r="CP63" s="424"/>
      <c r="CQ63" s="89">
        <v>4.2</v>
      </c>
      <c r="CR63" s="89"/>
      <c r="CS63" s="89"/>
      <c r="CT63" s="89"/>
    </row>
    <row r="64" spans="1:100" ht="14.25" customHeight="1" x14ac:dyDescent="0.15">
      <c r="A64" s="6" t="s">
        <v>69</v>
      </c>
      <c r="Q64" s="6"/>
      <c r="AO64" s="6"/>
      <c r="AP64" s="6"/>
      <c r="AQ64" s="6"/>
      <c r="AR64" s="6"/>
      <c r="AS64" s="6"/>
      <c r="AT64" s="6"/>
      <c r="AU64" s="6"/>
      <c r="AV64" s="6"/>
      <c r="AW64" s="6"/>
      <c r="AX64" s="6"/>
      <c r="BG64" s="6"/>
      <c r="BH64" s="6"/>
      <c r="BI64" s="369">
        <v>459088</v>
      </c>
      <c r="BJ64" s="370"/>
      <c r="BK64" s="371"/>
      <c r="BL64" s="341" t="s">
        <v>510</v>
      </c>
      <c r="BM64" s="72"/>
      <c r="BN64" s="72"/>
      <c r="BO64" s="72"/>
      <c r="BP64" s="72"/>
      <c r="BQ64" s="72"/>
      <c r="BR64" s="72"/>
      <c r="BS64" s="72"/>
      <c r="BT64" s="72"/>
      <c r="BU64" s="72"/>
      <c r="BV64" s="73"/>
      <c r="BW64" s="360">
        <v>400</v>
      </c>
      <c r="BX64" s="361"/>
      <c r="BY64" s="362"/>
      <c r="BZ64" s="44"/>
      <c r="CA64" s="45"/>
      <c r="CB64" s="46"/>
      <c r="CC64" s="6"/>
      <c r="CD64" s="6"/>
      <c r="CE64" s="6"/>
      <c r="CF64" s="6"/>
      <c r="CG64" s="6"/>
      <c r="CM64" s="35" t="s">
        <v>43</v>
      </c>
      <c r="CN64" s="36"/>
      <c r="CO64" s="36"/>
      <c r="CP64" s="35"/>
      <c r="CQ64" s="35"/>
      <c r="CR64" s="35"/>
      <c r="CS64" s="35"/>
      <c r="CT64" s="35"/>
    </row>
    <row r="65" spans="1:102" ht="14.25" customHeight="1" x14ac:dyDescent="0.15">
      <c r="A65" s="6" t="s">
        <v>373</v>
      </c>
      <c r="Q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BG65" s="6"/>
      <c r="BH65" s="6"/>
      <c r="BI65" s="369">
        <v>459042</v>
      </c>
      <c r="BJ65" s="370"/>
      <c r="BK65" s="371"/>
      <c r="BL65" s="341" t="s">
        <v>261</v>
      </c>
      <c r="BM65" s="72"/>
      <c r="BN65" s="72"/>
      <c r="BO65" s="72"/>
      <c r="BP65" s="72"/>
      <c r="BQ65" s="72"/>
      <c r="BR65" s="72"/>
      <c r="BS65" s="72"/>
      <c r="BT65" s="72"/>
      <c r="BU65" s="72"/>
      <c r="BV65" s="73"/>
      <c r="BW65" s="360">
        <v>150</v>
      </c>
      <c r="BX65" s="361"/>
      <c r="BY65" s="362"/>
      <c r="BZ65" s="44"/>
      <c r="CA65" s="45"/>
      <c r="CB65" s="46"/>
      <c r="CC65" s="6"/>
      <c r="CD65" s="6"/>
      <c r="CE65" s="6"/>
      <c r="CF65" s="6"/>
      <c r="CG65" s="6"/>
    </row>
    <row r="66" spans="1:102" ht="14.25" customHeight="1" thickBot="1" x14ac:dyDescent="0.2">
      <c r="A66" s="6" t="s">
        <v>70</v>
      </c>
      <c r="Q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BG66" s="6"/>
      <c r="BH66" s="6"/>
      <c r="BI66" s="369">
        <v>459043</v>
      </c>
      <c r="BJ66" s="370"/>
      <c r="BK66" s="371"/>
      <c r="BL66" s="341" t="s">
        <v>264</v>
      </c>
      <c r="BM66" s="72"/>
      <c r="BN66" s="72"/>
      <c r="BO66" s="72"/>
      <c r="BP66" s="72"/>
      <c r="BQ66" s="72"/>
      <c r="BR66" s="72"/>
      <c r="BS66" s="72"/>
      <c r="BT66" s="72"/>
      <c r="BU66" s="72"/>
      <c r="BV66" s="73"/>
      <c r="BW66" s="360">
        <v>200</v>
      </c>
      <c r="BX66" s="361"/>
      <c r="BY66" s="362"/>
      <c r="BZ66" s="44"/>
      <c r="CA66" s="45"/>
      <c r="CB66" s="46"/>
      <c r="CC66" s="6"/>
      <c r="CD66" s="6"/>
      <c r="CE66" s="6"/>
      <c r="CF66" s="6" t="s">
        <v>628</v>
      </c>
      <c r="CG66" s="6"/>
      <c r="CH66" s="38"/>
      <c r="CI66" s="38"/>
      <c r="CJ66" s="38"/>
      <c r="CK66" s="38"/>
      <c r="CL66" s="38"/>
      <c r="CM66" s="38"/>
      <c r="CN66" s="38"/>
      <c r="CO66" s="38"/>
      <c r="CP66" s="38"/>
      <c r="CQ66" s="38"/>
      <c r="CR66" s="38"/>
      <c r="CS66" s="38"/>
      <c r="CT66" s="38"/>
      <c r="CU66" s="38"/>
      <c r="CV66" s="38"/>
    </row>
    <row r="67" spans="1:102" ht="14.25" customHeight="1" x14ac:dyDescent="0.15">
      <c r="A67" s="6" t="s">
        <v>46</v>
      </c>
      <c r="Q67" s="6"/>
      <c r="Z67" s="6"/>
      <c r="AA67" s="6"/>
      <c r="AB67" s="6"/>
      <c r="AC67" s="6"/>
      <c r="AD67" s="6"/>
      <c r="AE67" s="6"/>
      <c r="AF67" s="6"/>
      <c r="AG67" s="6"/>
      <c r="AH67" s="6"/>
      <c r="AI67" s="6"/>
      <c r="AJ67" s="6"/>
      <c r="AK67" s="6"/>
      <c r="AL67" s="6"/>
      <c r="AM67" s="324" t="s">
        <v>549</v>
      </c>
      <c r="AN67" s="325"/>
      <c r="AO67" s="325"/>
      <c r="AP67" s="325"/>
      <c r="AQ67" s="325"/>
      <c r="AR67" s="325"/>
      <c r="AS67" s="325"/>
      <c r="AT67" s="325"/>
      <c r="AU67" s="325"/>
      <c r="AV67" s="325"/>
      <c r="AW67" s="325"/>
      <c r="AX67" s="325"/>
      <c r="AY67" s="325"/>
      <c r="AZ67" s="325"/>
      <c r="BA67" s="325"/>
      <c r="BB67" s="325"/>
      <c r="BC67" s="325"/>
      <c r="BD67" s="325"/>
      <c r="BE67" s="325"/>
      <c r="BF67" s="325"/>
      <c r="BG67" s="326"/>
      <c r="BH67" s="6"/>
      <c r="BI67" s="369">
        <v>459044</v>
      </c>
      <c r="BJ67" s="370"/>
      <c r="BK67" s="371"/>
      <c r="BL67" s="341" t="s">
        <v>266</v>
      </c>
      <c r="BM67" s="72"/>
      <c r="BN67" s="72"/>
      <c r="BO67" s="72"/>
      <c r="BP67" s="72"/>
      <c r="BQ67" s="72"/>
      <c r="BR67" s="72"/>
      <c r="BS67" s="72"/>
      <c r="BT67" s="72"/>
      <c r="BU67" s="72"/>
      <c r="BV67" s="73"/>
      <c r="BW67" s="360">
        <v>250</v>
      </c>
      <c r="BX67" s="361"/>
      <c r="BY67" s="362"/>
      <c r="BZ67" s="44"/>
      <c r="CA67" s="45"/>
      <c r="CB67" s="46"/>
      <c r="CC67" s="6"/>
      <c r="CF67" s="173" t="s">
        <v>65</v>
      </c>
      <c r="CG67" s="66"/>
      <c r="CH67" s="66"/>
      <c r="CI67" s="66"/>
      <c r="CJ67" s="66"/>
      <c r="CK67" s="66"/>
      <c r="CL67" s="66"/>
      <c r="CM67" s="74"/>
      <c r="CN67" s="410" t="s">
        <v>52</v>
      </c>
      <c r="CO67" s="66"/>
      <c r="CP67" s="66"/>
      <c r="CQ67" s="66"/>
      <c r="CR67" s="74"/>
      <c r="CS67" s="410" t="s">
        <v>66</v>
      </c>
      <c r="CT67" s="66"/>
      <c r="CU67" s="67"/>
    </row>
    <row r="68" spans="1:102" ht="14.25" customHeight="1" thickBot="1" x14ac:dyDescent="0.2">
      <c r="A68" s="6" t="s">
        <v>532</v>
      </c>
      <c r="B68" s="6"/>
      <c r="C68" s="6"/>
      <c r="D68" s="6"/>
      <c r="E68" s="6"/>
      <c r="F68" s="6"/>
      <c r="G68" s="6"/>
      <c r="H68" s="6"/>
      <c r="I68" s="6"/>
      <c r="J68" s="6"/>
      <c r="K68" s="6"/>
      <c r="L68" s="6"/>
      <c r="M68" s="6"/>
      <c r="N68" s="6"/>
      <c r="O68" s="6"/>
      <c r="P68" s="6"/>
      <c r="Q68" s="6"/>
      <c r="Z68" s="6"/>
      <c r="AA68" s="6"/>
      <c r="AB68" s="6"/>
      <c r="AC68" s="6"/>
      <c r="AD68" s="6"/>
      <c r="AE68" s="6"/>
      <c r="AF68" s="6"/>
      <c r="AG68" s="6"/>
      <c r="AH68" s="6"/>
      <c r="AI68" s="6"/>
      <c r="AJ68" s="6"/>
      <c r="AK68" s="6"/>
      <c r="AL68" s="6"/>
      <c r="AM68" s="327"/>
      <c r="AN68" s="328"/>
      <c r="AO68" s="328"/>
      <c r="AP68" s="328"/>
      <c r="AQ68" s="328"/>
      <c r="AR68" s="328"/>
      <c r="AS68" s="328"/>
      <c r="AT68" s="328"/>
      <c r="AU68" s="328"/>
      <c r="AV68" s="328"/>
      <c r="AW68" s="328"/>
      <c r="AX68" s="328"/>
      <c r="AY68" s="328"/>
      <c r="AZ68" s="328"/>
      <c r="BA68" s="328"/>
      <c r="BB68" s="328"/>
      <c r="BC68" s="328"/>
      <c r="BD68" s="328"/>
      <c r="BE68" s="328"/>
      <c r="BF68" s="328"/>
      <c r="BG68" s="329"/>
      <c r="BH68" s="6"/>
      <c r="BI68" s="369">
        <v>459045</v>
      </c>
      <c r="BJ68" s="370"/>
      <c r="BK68" s="371"/>
      <c r="BL68" s="341" t="s">
        <v>269</v>
      </c>
      <c r="BM68" s="72"/>
      <c r="BN68" s="72"/>
      <c r="BO68" s="72"/>
      <c r="BP68" s="72"/>
      <c r="BQ68" s="72"/>
      <c r="BR68" s="72"/>
      <c r="BS68" s="72"/>
      <c r="BT68" s="72"/>
      <c r="BU68" s="72"/>
      <c r="BV68" s="73"/>
      <c r="BW68" s="360">
        <v>120</v>
      </c>
      <c r="BX68" s="361"/>
      <c r="BY68" s="362"/>
      <c r="BZ68" s="44"/>
      <c r="CA68" s="45"/>
      <c r="CB68" s="46"/>
      <c r="CC68" s="6"/>
      <c r="CF68" s="47" t="s">
        <v>59</v>
      </c>
      <c r="CG68" s="48"/>
      <c r="CH68" s="48"/>
      <c r="CI68" s="48"/>
      <c r="CJ68" s="48"/>
      <c r="CK68" s="48"/>
      <c r="CL68" s="48"/>
      <c r="CM68" s="49"/>
      <c r="CN68" s="411">
        <f>O19+O27+O36+O45+O50+O61+AI23+AI33+AI43+AI58+BC37+BC46+AI53+BC27+BW14+BW15</f>
        <v>46767</v>
      </c>
      <c r="CO68" s="412"/>
      <c r="CP68" s="412"/>
      <c r="CQ68" s="83" t="s">
        <v>54</v>
      </c>
      <c r="CR68" s="84"/>
      <c r="CS68" s="403" t="s">
        <v>511</v>
      </c>
      <c r="CT68" s="404"/>
      <c r="CU68" s="405"/>
    </row>
    <row r="69" spans="1:102" ht="14.25" customHeight="1" x14ac:dyDescent="0.15">
      <c r="B69" s="6"/>
      <c r="C69" s="6"/>
      <c r="D69" s="6"/>
      <c r="E69" s="6"/>
      <c r="F69" s="6"/>
      <c r="G69" s="6"/>
      <c r="H69" s="6"/>
      <c r="I69" s="6"/>
      <c r="J69" s="6"/>
      <c r="K69" s="6"/>
      <c r="L69" s="6"/>
      <c r="M69" s="6"/>
      <c r="N69" s="6"/>
      <c r="O69" s="6"/>
      <c r="P69" s="6"/>
      <c r="Q69" s="6"/>
      <c r="R69" s="6"/>
      <c r="S69" s="37"/>
      <c r="T69" s="37"/>
      <c r="V69" s="65" t="s">
        <v>36</v>
      </c>
      <c r="W69" s="65"/>
      <c r="X69" s="65"/>
      <c r="Y69" s="65"/>
      <c r="Z69" s="65"/>
      <c r="AA69" s="65"/>
      <c r="AB69" s="65"/>
      <c r="AC69" s="65"/>
      <c r="AD69" s="65"/>
      <c r="AE69" s="65"/>
      <c r="AF69" s="65"/>
      <c r="AG69" s="65"/>
      <c r="AH69" s="65"/>
      <c r="AI69" s="65"/>
      <c r="AJ69" s="65"/>
      <c r="AK69" s="6"/>
      <c r="AM69" s="106" t="s">
        <v>44</v>
      </c>
      <c r="AN69" s="107"/>
      <c r="AO69" s="107"/>
      <c r="AP69" s="107"/>
      <c r="AQ69" s="107"/>
      <c r="AR69" s="107"/>
      <c r="AS69" s="107"/>
      <c r="AT69" s="107"/>
      <c r="AU69" s="107"/>
      <c r="AV69" s="107"/>
      <c r="AW69" s="107"/>
      <c r="AX69" s="107"/>
      <c r="AY69" s="107"/>
      <c r="AZ69" s="107"/>
      <c r="BA69" s="107"/>
      <c r="BB69" s="107"/>
      <c r="BC69" s="107"/>
      <c r="BD69" s="107"/>
      <c r="BE69" s="107"/>
      <c r="BF69" s="107"/>
      <c r="BG69" s="108"/>
      <c r="BH69" s="6"/>
      <c r="BI69" s="369">
        <v>459046</v>
      </c>
      <c r="BJ69" s="370"/>
      <c r="BK69" s="371"/>
      <c r="BL69" s="341" t="s">
        <v>272</v>
      </c>
      <c r="BM69" s="72"/>
      <c r="BN69" s="72"/>
      <c r="BO69" s="72"/>
      <c r="BP69" s="72"/>
      <c r="BQ69" s="72"/>
      <c r="BR69" s="72"/>
      <c r="BS69" s="72"/>
      <c r="BT69" s="72"/>
      <c r="BU69" s="72"/>
      <c r="BV69" s="73"/>
      <c r="BW69" s="360">
        <v>200</v>
      </c>
      <c r="BX69" s="361"/>
      <c r="BY69" s="362"/>
      <c r="BZ69" s="44"/>
      <c r="CA69" s="45"/>
      <c r="CB69" s="46"/>
      <c r="CC69" s="6"/>
      <c r="CF69" s="47" t="s">
        <v>62</v>
      </c>
      <c r="CG69" s="48"/>
      <c r="CH69" s="48"/>
      <c r="CI69" s="48"/>
      <c r="CJ69" s="48"/>
      <c r="CK69" s="48"/>
      <c r="CL69" s="48"/>
      <c r="CM69" s="49"/>
      <c r="CN69" s="420">
        <f>BC50+BW30+BW43+BW52+BW60+SUM(BW16:BY21)</f>
        <v>17398</v>
      </c>
      <c r="CO69" s="421"/>
      <c r="CP69" s="421"/>
      <c r="CQ69" s="72" t="s">
        <v>54</v>
      </c>
      <c r="CR69" s="73"/>
      <c r="CS69" s="391" t="s">
        <v>511</v>
      </c>
      <c r="CT69" s="392"/>
      <c r="CU69" s="393"/>
    </row>
    <row r="70" spans="1:102" ht="14.25" customHeight="1" x14ac:dyDescent="0.15">
      <c r="T70" s="6"/>
      <c r="V70" s="386"/>
      <c r="W70" s="386"/>
      <c r="X70" s="386"/>
      <c r="Y70" s="386"/>
      <c r="Z70" s="386"/>
      <c r="AA70" s="386"/>
      <c r="AB70" s="386"/>
      <c r="AC70" s="386"/>
      <c r="AD70" s="386"/>
      <c r="AE70" s="386"/>
      <c r="AF70" s="386"/>
      <c r="AG70" s="386"/>
      <c r="AH70" s="386"/>
      <c r="AI70" s="386"/>
      <c r="AJ70" s="386"/>
      <c r="AK70" s="6"/>
      <c r="AM70" s="109"/>
      <c r="AN70" s="110"/>
      <c r="AO70" s="110"/>
      <c r="AP70" s="110"/>
      <c r="AQ70" s="110"/>
      <c r="AR70" s="110"/>
      <c r="AS70" s="110"/>
      <c r="AT70" s="110"/>
      <c r="AU70" s="110"/>
      <c r="AV70" s="110"/>
      <c r="AW70" s="110"/>
      <c r="AX70" s="110"/>
      <c r="AY70" s="110"/>
      <c r="AZ70" s="110"/>
      <c r="BA70" s="110"/>
      <c r="BB70" s="110"/>
      <c r="BC70" s="110"/>
      <c r="BD70" s="110"/>
      <c r="BE70" s="110"/>
      <c r="BF70" s="110"/>
      <c r="BG70" s="111"/>
      <c r="BH70" s="6"/>
      <c r="BI70" s="369">
        <v>459047</v>
      </c>
      <c r="BJ70" s="370"/>
      <c r="BK70" s="371"/>
      <c r="BL70" s="341" t="s">
        <v>274</v>
      </c>
      <c r="BM70" s="72"/>
      <c r="BN70" s="72"/>
      <c r="BO70" s="72"/>
      <c r="BP70" s="72"/>
      <c r="BQ70" s="72"/>
      <c r="BR70" s="72"/>
      <c r="BS70" s="72"/>
      <c r="BT70" s="72"/>
      <c r="BU70" s="72"/>
      <c r="BV70" s="73"/>
      <c r="BW70" s="360">
        <v>200</v>
      </c>
      <c r="BX70" s="361"/>
      <c r="BY70" s="362"/>
      <c r="BZ70" s="44"/>
      <c r="CA70" s="45"/>
      <c r="CB70" s="46"/>
      <c r="CC70" s="6"/>
      <c r="CF70" s="47" t="s">
        <v>63</v>
      </c>
      <c r="CG70" s="48"/>
      <c r="CH70" s="48"/>
      <c r="CI70" s="48"/>
      <c r="CJ70" s="48"/>
      <c r="CK70" s="48"/>
      <c r="CL70" s="48"/>
      <c r="CM70" s="49"/>
      <c r="CN70" s="420">
        <f>BW73+CQ24+CQ30+CQ39</f>
        <v>11040</v>
      </c>
      <c r="CO70" s="421"/>
      <c r="CP70" s="421"/>
      <c r="CQ70" s="72" t="s">
        <v>29</v>
      </c>
      <c r="CR70" s="73"/>
      <c r="CS70" s="413" t="s">
        <v>511</v>
      </c>
      <c r="CT70" s="414"/>
      <c r="CU70" s="415"/>
      <c r="CW70" s="3"/>
      <c r="CX70" s="3"/>
    </row>
    <row r="71" spans="1:102" ht="14.25" customHeight="1" thickBot="1" x14ac:dyDescent="0.2">
      <c r="T71" s="6"/>
      <c r="V71" s="62" t="s">
        <v>47</v>
      </c>
      <c r="W71" s="63"/>
      <c r="X71" s="63"/>
      <c r="Y71" s="63"/>
      <c r="Z71" s="63"/>
      <c r="AA71" s="63"/>
      <c r="AB71" s="63"/>
      <c r="AC71" s="63"/>
      <c r="AD71" s="63"/>
      <c r="AE71" s="63"/>
      <c r="AF71" s="63"/>
      <c r="AG71" s="63"/>
      <c r="AH71" s="63"/>
      <c r="AI71" s="63"/>
      <c r="AJ71" s="64"/>
      <c r="AK71" s="6"/>
      <c r="AM71" s="330" t="s">
        <v>488</v>
      </c>
      <c r="AN71" s="331"/>
      <c r="AO71" s="331"/>
      <c r="AP71" s="331"/>
      <c r="AQ71" s="331"/>
      <c r="AR71" s="331"/>
      <c r="AS71" s="331"/>
      <c r="AT71" s="331"/>
      <c r="AU71" s="331"/>
      <c r="AV71" s="331"/>
      <c r="AW71" s="331"/>
      <c r="AX71" s="331"/>
      <c r="AY71" s="331"/>
      <c r="AZ71" s="331"/>
      <c r="BA71" s="331"/>
      <c r="BB71" s="331"/>
      <c r="BC71" s="331"/>
      <c r="BD71" s="331"/>
      <c r="BE71" s="331"/>
      <c r="BF71" s="331"/>
      <c r="BG71" s="332"/>
      <c r="BH71" s="6"/>
      <c r="BI71" s="369">
        <v>459048</v>
      </c>
      <c r="BJ71" s="370"/>
      <c r="BK71" s="371"/>
      <c r="BL71" s="341" t="s">
        <v>276</v>
      </c>
      <c r="BM71" s="72"/>
      <c r="BN71" s="72"/>
      <c r="BO71" s="72"/>
      <c r="BP71" s="72"/>
      <c r="BQ71" s="72"/>
      <c r="BR71" s="72"/>
      <c r="BS71" s="72"/>
      <c r="BT71" s="72"/>
      <c r="BU71" s="72"/>
      <c r="BV71" s="73"/>
      <c r="BW71" s="360">
        <v>150</v>
      </c>
      <c r="BX71" s="361"/>
      <c r="BY71" s="362"/>
      <c r="BZ71" s="44"/>
      <c r="CA71" s="45"/>
      <c r="CB71" s="46"/>
      <c r="CC71" s="6"/>
      <c r="CF71" s="164" t="s">
        <v>64</v>
      </c>
      <c r="CG71" s="165"/>
      <c r="CH71" s="165"/>
      <c r="CI71" s="165"/>
      <c r="CJ71" s="165"/>
      <c r="CK71" s="165"/>
      <c r="CL71" s="165"/>
      <c r="CM71" s="166"/>
      <c r="CN71" s="408">
        <f>BC57+CQ46+CQ52</f>
        <v>3695</v>
      </c>
      <c r="CO71" s="409"/>
      <c r="CP71" s="409"/>
      <c r="CQ71" s="168" t="s">
        <v>54</v>
      </c>
      <c r="CR71" s="169"/>
      <c r="CS71" s="425" t="s">
        <v>511</v>
      </c>
      <c r="CT71" s="426"/>
      <c r="CU71" s="427"/>
      <c r="CW71" s="3"/>
      <c r="CX71" s="3"/>
    </row>
    <row r="72" spans="1:102" ht="14.25" customHeight="1" thickBot="1" x14ac:dyDescent="0.2">
      <c r="T72" s="6"/>
      <c r="U72" s="6"/>
      <c r="V72" s="78" t="s">
        <v>45</v>
      </c>
      <c r="W72" s="79"/>
      <c r="X72" s="79"/>
      <c r="Y72" s="79"/>
      <c r="Z72" s="79"/>
      <c r="AA72" s="79"/>
      <c r="AB72" s="79"/>
      <c r="AC72" s="79"/>
      <c r="AD72" s="79"/>
      <c r="AE72" s="79"/>
      <c r="AF72" s="79"/>
      <c r="AG72" s="79"/>
      <c r="AH72" s="79"/>
      <c r="AI72" s="79"/>
      <c r="AJ72" s="80"/>
      <c r="AK72" s="6"/>
      <c r="AM72" s="330"/>
      <c r="AN72" s="331"/>
      <c r="AO72" s="331"/>
      <c r="AP72" s="331"/>
      <c r="AQ72" s="331"/>
      <c r="AR72" s="331"/>
      <c r="AS72" s="331"/>
      <c r="AT72" s="331"/>
      <c r="AU72" s="331"/>
      <c r="AV72" s="331"/>
      <c r="AW72" s="331"/>
      <c r="AX72" s="331"/>
      <c r="AY72" s="331"/>
      <c r="AZ72" s="331"/>
      <c r="BA72" s="331"/>
      <c r="BB72" s="331"/>
      <c r="BC72" s="331"/>
      <c r="BD72" s="331"/>
      <c r="BE72" s="331"/>
      <c r="BF72" s="331"/>
      <c r="BG72" s="332"/>
      <c r="BH72" s="6"/>
      <c r="BI72" s="363">
        <v>459049</v>
      </c>
      <c r="BJ72" s="364"/>
      <c r="BK72" s="365"/>
      <c r="BL72" s="220" t="s">
        <v>428</v>
      </c>
      <c r="BM72" s="221"/>
      <c r="BN72" s="221"/>
      <c r="BO72" s="221"/>
      <c r="BP72" s="221"/>
      <c r="BQ72" s="221"/>
      <c r="BR72" s="221"/>
      <c r="BS72" s="221"/>
      <c r="BT72" s="221"/>
      <c r="BU72" s="221"/>
      <c r="BV72" s="375"/>
      <c r="BW72" s="366">
        <v>150</v>
      </c>
      <c r="BX72" s="367"/>
      <c r="BY72" s="368"/>
      <c r="BZ72" s="44"/>
      <c r="CA72" s="45"/>
      <c r="CB72" s="46"/>
      <c r="CC72" s="6"/>
      <c r="CF72" s="51" t="s">
        <v>68</v>
      </c>
      <c r="CG72" s="52"/>
      <c r="CH72" s="52"/>
      <c r="CI72" s="52"/>
      <c r="CJ72" s="52"/>
      <c r="CK72" s="52"/>
      <c r="CL72" s="52"/>
      <c r="CM72" s="53"/>
      <c r="CN72" s="406">
        <f>CN68+CN69+CN70+CN71</f>
        <v>78900</v>
      </c>
      <c r="CO72" s="407"/>
      <c r="CP72" s="407"/>
      <c r="CQ72" s="54" t="s">
        <v>54</v>
      </c>
      <c r="CR72" s="54"/>
      <c r="CS72" s="54"/>
      <c r="CT72" s="54"/>
      <c r="CU72" s="55"/>
      <c r="CW72" s="5"/>
      <c r="CX72" s="5"/>
    </row>
    <row r="73" spans="1:102" ht="14.25" customHeight="1" thickBot="1" x14ac:dyDescent="0.2">
      <c r="T73" s="6"/>
      <c r="U73" s="6"/>
      <c r="V73" s="78"/>
      <c r="W73" s="79"/>
      <c r="X73" s="79"/>
      <c r="Y73" s="79"/>
      <c r="Z73" s="79"/>
      <c r="AA73" s="79"/>
      <c r="AB73" s="79"/>
      <c r="AC73" s="79"/>
      <c r="AD73" s="79"/>
      <c r="AE73" s="79"/>
      <c r="AF73" s="79"/>
      <c r="AG73" s="79"/>
      <c r="AH73" s="79"/>
      <c r="AI73" s="79"/>
      <c r="AJ73" s="80"/>
      <c r="AK73" s="6"/>
      <c r="AM73" s="81" t="s">
        <v>492</v>
      </c>
      <c r="AN73" s="430"/>
      <c r="AO73" s="430"/>
      <c r="AP73" s="430"/>
      <c r="AQ73" s="430"/>
      <c r="AR73" s="333" t="s">
        <v>493</v>
      </c>
      <c r="AS73" s="333"/>
      <c r="AT73" s="333"/>
      <c r="AU73" s="333"/>
      <c r="AV73" s="333"/>
      <c r="AW73" s="333"/>
      <c r="AX73" s="333"/>
      <c r="AY73" s="333"/>
      <c r="AZ73" s="333"/>
      <c r="BA73" s="333"/>
      <c r="BB73" s="333"/>
      <c r="BC73" s="333"/>
      <c r="BD73" s="333"/>
      <c r="BE73" s="333"/>
      <c r="BF73" s="333"/>
      <c r="BG73" s="334"/>
      <c r="BH73" s="6"/>
      <c r="BI73" s="416" t="s">
        <v>429</v>
      </c>
      <c r="BJ73" s="417"/>
      <c r="BK73" s="417"/>
      <c r="BL73" s="417"/>
      <c r="BM73" s="417"/>
      <c r="BN73" s="417"/>
      <c r="BO73" s="417"/>
      <c r="BP73" s="417"/>
      <c r="BQ73" s="417"/>
      <c r="BR73" s="417"/>
      <c r="BS73" s="417"/>
      <c r="BT73" s="417"/>
      <c r="BU73" s="417"/>
      <c r="BV73" s="418"/>
      <c r="BW73" s="419">
        <f>SUM(BW61:BW72)</f>
        <v>2390</v>
      </c>
      <c r="BX73" s="97"/>
      <c r="BY73" s="98"/>
      <c r="BZ73" s="96" t="str">
        <f>IF(COUNTA(BZ61:BZ72)=0,"",SUMIF(BZ61:BZ72,"●",BW61:BW72)+SUM(BZ61:BZ72))</f>
        <v/>
      </c>
      <c r="CA73" s="97"/>
      <c r="CB73" s="98"/>
      <c r="CC73" s="6"/>
      <c r="CW73" s="5"/>
      <c r="CX73" s="5"/>
    </row>
    <row r="74" spans="1:102" ht="14.25" customHeight="1" thickTop="1" x14ac:dyDescent="0.15">
      <c r="V74" s="78"/>
      <c r="W74" s="79"/>
      <c r="X74" s="79"/>
      <c r="Y74" s="79"/>
      <c r="Z74" s="79"/>
      <c r="AA74" s="79"/>
      <c r="AB74" s="79"/>
      <c r="AC74" s="79"/>
      <c r="AD74" s="79"/>
      <c r="AE74" s="79"/>
      <c r="AF74" s="79"/>
      <c r="AG74" s="79"/>
      <c r="AH74" s="79"/>
      <c r="AI74" s="79"/>
      <c r="AJ74" s="80"/>
      <c r="AM74" s="81"/>
      <c r="AN74" s="430"/>
      <c r="AO74" s="430"/>
      <c r="AP74" s="430"/>
      <c r="AQ74" s="430"/>
      <c r="AR74" s="333"/>
      <c r="AS74" s="333"/>
      <c r="AT74" s="333"/>
      <c r="AU74" s="333"/>
      <c r="AV74" s="333"/>
      <c r="AW74" s="333"/>
      <c r="AX74" s="333"/>
      <c r="AY74" s="333"/>
      <c r="AZ74" s="333"/>
      <c r="BA74" s="333"/>
      <c r="BB74" s="333"/>
      <c r="BC74" s="333"/>
      <c r="BD74" s="333"/>
      <c r="BE74" s="333"/>
      <c r="BF74" s="333"/>
      <c r="BG74" s="334"/>
      <c r="BH74" s="6"/>
      <c r="BI74" s="6"/>
      <c r="BJ74" s="6"/>
      <c r="BK74" s="6"/>
      <c r="BL74" s="6"/>
      <c r="BM74" s="6"/>
      <c r="BN74" s="6"/>
      <c r="BO74" s="6"/>
      <c r="BP74" s="6"/>
      <c r="BQ74" s="6"/>
      <c r="BR74" s="6"/>
      <c r="BS74" s="6"/>
      <c r="BT74" s="6"/>
      <c r="BU74" s="6"/>
      <c r="BV74" s="6"/>
      <c r="BW74" s="6"/>
      <c r="BX74" s="6"/>
      <c r="BY74" s="6"/>
      <c r="BZ74" s="39"/>
      <c r="CA74" s="39"/>
      <c r="CB74" s="39"/>
      <c r="CW74" s="4"/>
      <c r="CX74" s="4"/>
    </row>
    <row r="75" spans="1:102" ht="14.25" customHeight="1" thickBot="1" x14ac:dyDescent="0.2">
      <c r="V75" s="153" t="s">
        <v>67</v>
      </c>
      <c r="W75" s="154"/>
      <c r="X75" s="154"/>
      <c r="Y75" s="154"/>
      <c r="Z75" s="154"/>
      <c r="AA75" s="154"/>
      <c r="AB75" s="154"/>
      <c r="AC75" s="154"/>
      <c r="AD75" s="154"/>
      <c r="AE75" s="154"/>
      <c r="AF75" s="154"/>
      <c r="AG75" s="154"/>
      <c r="AH75" s="154"/>
      <c r="AI75" s="154"/>
      <c r="AJ75" s="155"/>
      <c r="AM75" s="431"/>
      <c r="AN75" s="432"/>
      <c r="AO75" s="432"/>
      <c r="AP75" s="432"/>
      <c r="AQ75" s="432"/>
      <c r="AR75" s="335"/>
      <c r="AS75" s="335"/>
      <c r="AT75" s="335"/>
      <c r="AU75" s="335"/>
      <c r="AV75" s="335"/>
      <c r="AW75" s="335"/>
      <c r="AX75" s="335"/>
      <c r="AY75" s="335"/>
      <c r="AZ75" s="335"/>
      <c r="BA75" s="335"/>
      <c r="BB75" s="335"/>
      <c r="BC75" s="335"/>
      <c r="BD75" s="335"/>
      <c r="BE75" s="335"/>
      <c r="BF75" s="335"/>
      <c r="BG75" s="336"/>
      <c r="BH75" s="6"/>
      <c r="BI75" s="6"/>
      <c r="BJ75" s="6"/>
      <c r="BK75" s="6"/>
      <c r="BL75" s="6"/>
      <c r="BM75" s="6"/>
      <c r="BN75" s="6"/>
      <c r="BO75" s="6"/>
      <c r="BP75" s="6"/>
      <c r="BQ75" s="6"/>
      <c r="BR75" s="6"/>
      <c r="BS75" s="6"/>
      <c r="BT75" s="6"/>
      <c r="BU75" s="6"/>
      <c r="BV75" s="6"/>
      <c r="BW75" s="6"/>
      <c r="BX75" s="6"/>
      <c r="BY75" s="6"/>
      <c r="BZ75" s="39"/>
      <c r="CA75" s="39"/>
      <c r="CB75" s="6"/>
      <c r="CW75" s="4"/>
      <c r="CX75" s="4"/>
    </row>
    <row r="76" spans="1:102" ht="14.25" customHeight="1" x14ac:dyDescent="0.15">
      <c r="V76" s="337" t="s">
        <v>551</v>
      </c>
      <c r="W76" s="337"/>
      <c r="X76" s="337"/>
      <c r="Y76" s="337"/>
      <c r="Z76" s="337"/>
      <c r="AA76" s="337"/>
      <c r="AB76" s="337"/>
      <c r="AC76" s="337"/>
      <c r="AD76" s="337"/>
      <c r="AE76" s="337"/>
      <c r="AF76" s="337"/>
      <c r="AG76" s="337"/>
      <c r="AH76" s="337"/>
      <c r="AI76" s="337"/>
      <c r="AJ76" s="337"/>
      <c r="AK76" s="337"/>
      <c r="AL76" s="337"/>
      <c r="AM76" s="337"/>
      <c r="AN76" s="337"/>
      <c r="AO76" s="42"/>
      <c r="AP76" s="42"/>
      <c r="AQ76" s="42"/>
      <c r="AR76" s="42"/>
      <c r="AS76" s="42"/>
      <c r="AT76" s="42"/>
      <c r="AU76" s="42"/>
      <c r="AV76" s="42"/>
      <c r="AW76" s="42"/>
      <c r="AX76" s="42"/>
      <c r="AY76" s="42"/>
      <c r="AZ76" s="42"/>
      <c r="BA76" s="42"/>
      <c r="BB76" s="42"/>
      <c r="BC76" s="42"/>
      <c r="BD76" s="42"/>
      <c r="BE76" s="42"/>
      <c r="BF76" s="42"/>
      <c r="BG76" s="42"/>
      <c r="BH76" s="6"/>
      <c r="BI76" s="6"/>
      <c r="BJ76" s="6"/>
      <c r="BK76" s="6"/>
      <c r="BL76" s="6"/>
      <c r="BM76" s="6"/>
      <c r="BN76" s="6"/>
      <c r="BO76" s="6"/>
      <c r="BP76" s="6"/>
      <c r="BQ76" s="6"/>
      <c r="BR76" s="6"/>
      <c r="BS76" s="6"/>
      <c r="BT76" s="6"/>
      <c r="BU76" s="6"/>
      <c r="BV76" s="6"/>
      <c r="BW76" s="6"/>
      <c r="BX76" s="6"/>
      <c r="BY76" s="6"/>
      <c r="BZ76" s="6"/>
      <c r="CA76" s="6"/>
      <c r="CB76" s="6"/>
      <c r="CW76" s="4"/>
      <c r="CX76" s="4"/>
    </row>
    <row r="77" spans="1:102" ht="12.75" customHeight="1" x14ac:dyDescent="0.15">
      <c r="V77" s="337"/>
      <c r="W77" s="337"/>
      <c r="X77" s="337"/>
      <c r="Y77" s="337"/>
      <c r="Z77" s="337"/>
      <c r="AA77" s="337"/>
      <c r="AB77" s="337"/>
      <c r="AC77" s="337"/>
      <c r="AD77" s="337"/>
      <c r="AE77" s="337"/>
      <c r="AF77" s="337"/>
      <c r="AG77" s="337"/>
      <c r="AH77" s="337"/>
      <c r="AI77" s="337"/>
      <c r="AJ77" s="337"/>
      <c r="AK77" s="337"/>
      <c r="AL77" s="337"/>
      <c r="AM77" s="337"/>
      <c r="AN77" s="337"/>
      <c r="AO77" s="41"/>
      <c r="AP77" s="41"/>
      <c r="AQ77" s="41"/>
      <c r="AR77" s="41"/>
      <c r="AS77" s="41"/>
      <c r="AT77" s="41"/>
      <c r="AU77" s="41"/>
      <c r="AV77" s="41"/>
      <c r="AW77" s="41"/>
      <c r="AX77" s="41"/>
      <c r="AY77" s="41"/>
      <c r="AZ77" s="41"/>
      <c r="BA77" s="41"/>
      <c r="BB77" s="41"/>
      <c r="BC77" s="41"/>
      <c r="BD77" s="41"/>
      <c r="BE77" s="41"/>
      <c r="BF77" s="41"/>
      <c r="BG77" s="41"/>
      <c r="BH77" s="6"/>
      <c r="BI77" s="6"/>
      <c r="BJ77" s="6"/>
      <c r="BK77" s="6"/>
      <c r="BL77" s="6"/>
      <c r="BM77" s="6"/>
      <c r="BN77" s="6"/>
      <c r="BO77" s="6"/>
      <c r="BP77" s="6"/>
      <c r="BQ77" s="6"/>
      <c r="BR77" s="6"/>
      <c r="BS77" s="6"/>
      <c r="BT77" s="6"/>
      <c r="BU77" s="6"/>
      <c r="BV77" s="6"/>
      <c r="BW77" s="6"/>
      <c r="BX77" s="6"/>
      <c r="BY77" s="6"/>
      <c r="BZ77" s="6"/>
      <c r="CA77" s="6"/>
      <c r="CB77" s="6"/>
    </row>
    <row r="78" spans="1:102" ht="12.75" customHeight="1" x14ac:dyDescent="0.15">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6"/>
      <c r="BI78" s="6"/>
      <c r="BJ78" s="6"/>
      <c r="BK78" s="6"/>
      <c r="BL78" s="6"/>
      <c r="BM78" s="6"/>
      <c r="BN78" s="6"/>
      <c r="BO78" s="6"/>
      <c r="BP78" s="6"/>
      <c r="BQ78" s="6"/>
      <c r="BR78" s="6"/>
      <c r="BS78" s="6"/>
      <c r="BT78" s="6"/>
      <c r="BU78" s="6"/>
      <c r="BV78" s="6"/>
      <c r="BW78" s="6"/>
      <c r="BX78" s="6"/>
      <c r="BY78" s="6"/>
      <c r="BZ78" s="6"/>
      <c r="CA78" s="6"/>
      <c r="CB78" s="6"/>
    </row>
    <row r="79" spans="1:102" ht="13.5" customHeight="1" x14ac:dyDescent="0.15">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6"/>
    </row>
    <row r="80" spans="1:102" x14ac:dyDescent="0.15">
      <c r="AL80" s="6"/>
      <c r="AM80" s="6"/>
      <c r="AN80" s="6"/>
      <c r="AO80" s="429"/>
      <c r="AP80" s="429"/>
      <c r="AQ80" s="429"/>
      <c r="AR80" s="429"/>
      <c r="AS80" s="429"/>
      <c r="AT80" s="429"/>
      <c r="AU80" s="429"/>
      <c r="AV80" s="429"/>
      <c r="AW80" s="429"/>
      <c r="AX80" s="429"/>
      <c r="AY80" s="429"/>
      <c r="AZ80" s="429"/>
      <c r="BA80" s="429"/>
      <c r="BB80" s="429"/>
      <c r="BC80" s="429"/>
      <c r="BD80" s="429"/>
      <c r="BE80" s="429"/>
      <c r="BF80" s="429"/>
      <c r="BG80" s="429"/>
      <c r="BH80" s="6"/>
    </row>
    <row r="81" spans="41:100" x14ac:dyDescent="0.15">
      <c r="AO81" s="429"/>
      <c r="AP81" s="429"/>
      <c r="AQ81" s="429"/>
      <c r="AR81" s="429"/>
      <c r="AS81" s="429"/>
      <c r="AT81" s="429"/>
      <c r="AU81" s="429"/>
      <c r="AV81" s="429"/>
      <c r="AW81" s="429"/>
      <c r="AX81" s="429"/>
      <c r="AY81" s="429"/>
      <c r="AZ81" s="429"/>
      <c r="BA81" s="429"/>
      <c r="BB81" s="429"/>
      <c r="BC81" s="429"/>
      <c r="BD81" s="429"/>
      <c r="BE81" s="429"/>
      <c r="BF81" s="429"/>
      <c r="BG81" s="429"/>
      <c r="BH81" s="6"/>
    </row>
    <row r="82" spans="41:100" ht="14.25" x14ac:dyDescent="0.15">
      <c r="AO82" s="352"/>
      <c r="AP82" s="352"/>
      <c r="AQ82" s="352"/>
      <c r="AR82" s="352"/>
      <c r="AS82" s="352"/>
      <c r="AT82" s="428"/>
      <c r="AU82" s="428"/>
      <c r="AV82" s="428"/>
      <c r="AW82" s="428"/>
      <c r="AX82" s="428"/>
      <c r="AY82" s="428"/>
      <c r="AZ82" s="428"/>
      <c r="BA82" s="428"/>
      <c r="BB82" s="428"/>
      <c r="BC82" s="428"/>
      <c r="BD82" s="428"/>
      <c r="BE82" s="428"/>
      <c r="BF82" s="428"/>
      <c r="BG82" s="428"/>
      <c r="BH82" s="6"/>
    </row>
    <row r="83" spans="41:100" x14ac:dyDescent="0.15">
      <c r="AO83" s="6"/>
      <c r="AP83" s="6"/>
      <c r="AQ83" s="6"/>
      <c r="AR83" s="6"/>
      <c r="AS83" s="6"/>
      <c r="AT83" s="428"/>
      <c r="AU83" s="428"/>
      <c r="AV83" s="428"/>
      <c r="AW83" s="428"/>
      <c r="AX83" s="428"/>
      <c r="AY83" s="428"/>
      <c r="AZ83" s="428"/>
      <c r="BA83" s="428"/>
      <c r="BB83" s="428"/>
      <c r="BC83" s="428"/>
      <c r="BD83" s="428"/>
      <c r="BE83" s="428"/>
      <c r="BF83" s="428"/>
      <c r="BG83" s="428"/>
    </row>
    <row r="84" spans="41:100" x14ac:dyDescent="0.15">
      <c r="AO84" s="6"/>
      <c r="AP84" s="6"/>
      <c r="AQ84" s="6"/>
      <c r="AR84" s="6"/>
      <c r="AS84" s="6"/>
      <c r="AT84" s="428"/>
      <c r="AU84" s="428"/>
      <c r="AV84" s="428"/>
      <c r="AW84" s="428"/>
      <c r="AX84" s="428"/>
      <c r="AY84" s="428"/>
      <c r="AZ84" s="428"/>
      <c r="BA84" s="428"/>
      <c r="BB84" s="428"/>
      <c r="BC84" s="428"/>
      <c r="BD84" s="428"/>
      <c r="BE84" s="428"/>
      <c r="BF84" s="428"/>
      <c r="BG84" s="428"/>
    </row>
    <row r="94" spans="41:100" x14ac:dyDescent="0.15">
      <c r="CC94" s="2"/>
      <c r="CD94" s="2"/>
      <c r="CE94" s="2"/>
      <c r="CF94" s="2"/>
      <c r="CG94" s="2"/>
      <c r="CH94" s="2"/>
      <c r="CI94" s="2"/>
      <c r="CJ94" s="2"/>
      <c r="CK94" s="2"/>
      <c r="CL94" s="2"/>
      <c r="CM94" s="2"/>
      <c r="CN94" s="2"/>
      <c r="CO94" s="2"/>
      <c r="CP94" s="2"/>
      <c r="CQ94" s="2"/>
      <c r="CR94" s="2"/>
      <c r="CS94" s="2"/>
      <c r="CT94" s="2"/>
      <c r="CU94" s="2"/>
      <c r="CV94" s="2"/>
    </row>
    <row r="95" spans="41:100" x14ac:dyDescent="0.15">
      <c r="CC95" s="2"/>
      <c r="CD95" s="2"/>
      <c r="CE95" s="2"/>
      <c r="CF95" s="2"/>
      <c r="CG95" s="2"/>
      <c r="CH95" s="2"/>
      <c r="CI95" s="2"/>
      <c r="CJ95" s="2"/>
      <c r="CK95" s="2"/>
      <c r="CL95" s="2"/>
      <c r="CM95" s="2"/>
      <c r="CN95" s="2"/>
      <c r="CO95" s="2"/>
      <c r="CP95" s="2"/>
      <c r="CQ95" s="2"/>
      <c r="CR95" s="2"/>
      <c r="CS95" s="2"/>
      <c r="CT95" s="2"/>
      <c r="CU95" s="2"/>
      <c r="CV95" s="2"/>
    </row>
  </sheetData>
  <sheetProtection password="CC27" sheet="1" formatCells="0"/>
  <mergeCells count="1045">
    <mergeCell ref="AR73:BG75"/>
    <mergeCell ref="AO58:AU60"/>
    <mergeCell ref="AO80:BG81"/>
    <mergeCell ref="BI54:BK54"/>
    <mergeCell ref="BC57:BE57"/>
    <mergeCell ref="V76:AN77"/>
    <mergeCell ref="CF67:CM67"/>
    <mergeCell ref="BI53:BK53"/>
    <mergeCell ref="BF54:BH54"/>
    <mergeCell ref="AI49:AK49"/>
    <mergeCell ref="AM73:AQ75"/>
    <mergeCell ref="BW67:BY67"/>
    <mergeCell ref="V75:AJ75"/>
    <mergeCell ref="BZ49:CB49"/>
    <mergeCell ref="BZ52:CB52"/>
    <mergeCell ref="BL50:BV50"/>
    <mergeCell ref="AL58:AN58"/>
    <mergeCell ref="BL61:BV61"/>
    <mergeCell ref="BC52:BE52"/>
    <mergeCell ref="BI49:BK49"/>
    <mergeCell ref="BL49:BV49"/>
    <mergeCell ref="AO54:AQ54"/>
    <mergeCell ref="AR54:BB54"/>
    <mergeCell ref="U56:W56"/>
    <mergeCell ref="X56:AH56"/>
    <mergeCell ref="BI65:BK65"/>
    <mergeCell ref="BI66:BK66"/>
    <mergeCell ref="CM60:CP60"/>
    <mergeCell ref="CM61:CP61"/>
    <mergeCell ref="BZ66:CB66"/>
    <mergeCell ref="V72:AJ74"/>
    <mergeCell ref="BF56:BH56"/>
    <mergeCell ref="AO82:AS82"/>
    <mergeCell ref="AT82:BG84"/>
    <mergeCell ref="BI48:BK48"/>
    <mergeCell ref="BL48:BV48"/>
    <mergeCell ref="BW48:BY48"/>
    <mergeCell ref="BZ48:CB48"/>
    <mergeCell ref="BI63:BK63"/>
    <mergeCell ref="BL63:BV63"/>
    <mergeCell ref="BW63:BY63"/>
    <mergeCell ref="BZ63:CB63"/>
    <mergeCell ref="BW66:BY66"/>
    <mergeCell ref="BW64:BY64"/>
    <mergeCell ref="BL65:BV65"/>
    <mergeCell ref="BW57:BY57"/>
    <mergeCell ref="BL71:BV71"/>
    <mergeCell ref="BZ72:CB72"/>
    <mergeCell ref="BI70:BK70"/>
    <mergeCell ref="BI72:BK72"/>
    <mergeCell ref="BI69:BK69"/>
    <mergeCell ref="BL66:BV66"/>
    <mergeCell ref="BZ60:CB60"/>
    <mergeCell ref="BZ53:CB53"/>
    <mergeCell ref="BW59:BY59"/>
    <mergeCell ref="BW56:BY56"/>
    <mergeCell ref="BZ50:CB50"/>
    <mergeCell ref="AV58:BB60"/>
    <mergeCell ref="BL69:BV69"/>
    <mergeCell ref="AO53:AQ53"/>
    <mergeCell ref="BZ73:CB73"/>
    <mergeCell ref="BZ65:CB65"/>
    <mergeCell ref="BZ64:CB64"/>
    <mergeCell ref="BF53:BH53"/>
    <mergeCell ref="BL70:BV70"/>
    <mergeCell ref="BL54:BV54"/>
    <mergeCell ref="BI62:BK62"/>
    <mergeCell ref="BW55:BY55"/>
    <mergeCell ref="BI55:BK55"/>
    <mergeCell ref="BL55:BV55"/>
    <mergeCell ref="BI73:BV73"/>
    <mergeCell ref="BW73:BY73"/>
    <mergeCell ref="BL56:BV56"/>
    <mergeCell ref="CQ72:CR72"/>
    <mergeCell ref="BL59:BV59"/>
    <mergeCell ref="BZ70:CB70"/>
    <mergeCell ref="BZ71:CB71"/>
    <mergeCell ref="BI64:BK64"/>
    <mergeCell ref="BL64:BV64"/>
    <mergeCell ref="BW54:BY54"/>
    <mergeCell ref="CQ62:CT62"/>
    <mergeCell ref="BI71:BK71"/>
    <mergeCell ref="BI68:BK68"/>
    <mergeCell ref="BL68:BV68"/>
    <mergeCell ref="BW68:BY68"/>
    <mergeCell ref="BW65:BY65"/>
    <mergeCell ref="BI67:BK67"/>
    <mergeCell ref="BL67:BV67"/>
    <mergeCell ref="CN69:CP69"/>
    <mergeCell ref="CM62:CP62"/>
    <mergeCell ref="CM63:CP63"/>
    <mergeCell ref="BL62:BV62"/>
    <mergeCell ref="BI60:BV60"/>
    <mergeCell ref="BI61:BK61"/>
    <mergeCell ref="CN70:CP70"/>
    <mergeCell ref="CS71:CU71"/>
    <mergeCell ref="CQ71:CR71"/>
    <mergeCell ref="CS68:CU68"/>
    <mergeCell ref="CN72:CP72"/>
    <mergeCell ref="BZ68:CB68"/>
    <mergeCell ref="CN71:CP71"/>
    <mergeCell ref="CQ68:CR68"/>
    <mergeCell ref="CF68:CM68"/>
    <mergeCell ref="CF71:CM71"/>
    <mergeCell ref="CF70:CM70"/>
    <mergeCell ref="CQ70:CR70"/>
    <mergeCell ref="CF69:CM69"/>
    <mergeCell ref="CN67:CR67"/>
    <mergeCell ref="CN68:CP68"/>
    <mergeCell ref="BZ69:CB69"/>
    <mergeCell ref="CF72:CM72"/>
    <mergeCell ref="BZ67:CB67"/>
    <mergeCell ref="CS67:CU67"/>
    <mergeCell ref="CS72:CU72"/>
    <mergeCell ref="CS70:CU70"/>
    <mergeCell ref="CJ53:CP55"/>
    <mergeCell ref="BZ55:CB55"/>
    <mergeCell ref="CQ53:CV55"/>
    <mergeCell ref="BW62:BY62"/>
    <mergeCell ref="BW61:BY61"/>
    <mergeCell ref="CC50:CE50"/>
    <mergeCell ref="CF50:CP50"/>
    <mergeCell ref="CQ50:CS50"/>
    <mergeCell ref="CM59:CT59"/>
    <mergeCell ref="BW50:BY50"/>
    <mergeCell ref="CQ63:CT63"/>
    <mergeCell ref="BW51:BY51"/>
    <mergeCell ref="CQ51:CS51"/>
    <mergeCell ref="BW53:BY53"/>
    <mergeCell ref="BW60:BY60"/>
    <mergeCell ref="BZ59:CB59"/>
    <mergeCell ref="BZ56:CB56"/>
    <mergeCell ref="CQ61:CT61"/>
    <mergeCell ref="BZ62:CB62"/>
    <mergeCell ref="CT51:CV51"/>
    <mergeCell ref="BW52:BY52"/>
    <mergeCell ref="BZ57:CB57"/>
    <mergeCell ref="BZ61:CB61"/>
    <mergeCell ref="BZ58:CB58"/>
    <mergeCell ref="CT48:CV48"/>
    <mergeCell ref="CT41:CV41"/>
    <mergeCell ref="BZ54:CB54"/>
    <mergeCell ref="CQ60:CT60"/>
    <mergeCell ref="CT49:CV49"/>
    <mergeCell ref="CS69:CU69"/>
    <mergeCell ref="CQ69:CR69"/>
    <mergeCell ref="BW49:BY49"/>
    <mergeCell ref="CT15:CV15"/>
    <mergeCell ref="CT40:CV40"/>
    <mergeCell ref="CF35:CP35"/>
    <mergeCell ref="CT50:CV50"/>
    <mergeCell ref="CC53:CI55"/>
    <mergeCell ref="CQ49:CS49"/>
    <mergeCell ref="CT43:CV43"/>
    <mergeCell ref="CQ45:CS45"/>
    <mergeCell ref="CF38:CP38"/>
    <mergeCell ref="CC40:CE40"/>
    <mergeCell ref="CF41:CP41"/>
    <mergeCell ref="CT19:CV19"/>
    <mergeCell ref="CT20:CV20"/>
    <mergeCell ref="CT33:CV33"/>
    <mergeCell ref="CQ43:CS43"/>
    <mergeCell ref="CF48:CP48"/>
    <mergeCell ref="CQ48:CS48"/>
    <mergeCell ref="BW47:BY47"/>
    <mergeCell ref="CC52:CP52"/>
    <mergeCell ref="CQ52:CS52"/>
    <mergeCell ref="CC22:CE22"/>
    <mergeCell ref="CT25:CV25"/>
    <mergeCell ref="CT24:CV24"/>
    <mergeCell ref="CC19:CE19"/>
    <mergeCell ref="BW37:BY37"/>
    <mergeCell ref="CT44:CV44"/>
    <mergeCell ref="CT34:CV34"/>
    <mergeCell ref="CC36:CE36"/>
    <mergeCell ref="CT52:CV52"/>
    <mergeCell ref="CC51:CE51"/>
    <mergeCell ref="CF51:CP51"/>
    <mergeCell ref="CT16:CV16"/>
    <mergeCell ref="CT17:CV17"/>
    <mergeCell ref="CT18:CV18"/>
    <mergeCell ref="CF33:CP33"/>
    <mergeCell ref="CT21:CV21"/>
    <mergeCell ref="CT22:CV22"/>
    <mergeCell ref="CT28:CV28"/>
    <mergeCell ref="CC37:CE37"/>
    <mergeCell ref="CC33:CE33"/>
    <mergeCell ref="CC39:CP39"/>
    <mergeCell ref="CF36:CP36"/>
    <mergeCell ref="CT32:CV32"/>
    <mergeCell ref="CC30:CP30"/>
    <mergeCell ref="CF32:CP32"/>
    <mergeCell ref="CC18:CE18"/>
    <mergeCell ref="CF43:CP43"/>
    <mergeCell ref="CT47:CV47"/>
    <mergeCell ref="CT26:CV26"/>
    <mergeCell ref="CT35:CV35"/>
    <mergeCell ref="CC46:CP46"/>
    <mergeCell ref="CF45:CP45"/>
    <mergeCell ref="CQ40:CS40"/>
    <mergeCell ref="CQ41:CS41"/>
    <mergeCell ref="CQ42:CS42"/>
    <mergeCell ref="CC44:CE44"/>
    <mergeCell ref="R48:T48"/>
    <mergeCell ref="CQ37:CS37"/>
    <mergeCell ref="CF37:CP37"/>
    <mergeCell ref="BL46:BV46"/>
    <mergeCell ref="BW45:BY45"/>
    <mergeCell ref="BL51:BV51"/>
    <mergeCell ref="BI52:BV52"/>
    <mergeCell ref="BI51:BK51"/>
    <mergeCell ref="AO39:AQ39"/>
    <mergeCell ref="AR39:BB39"/>
    <mergeCell ref="BF47:BH47"/>
    <mergeCell ref="CF34:CP34"/>
    <mergeCell ref="CC38:CE38"/>
    <mergeCell ref="CF40:CP40"/>
    <mergeCell ref="CT45:CV45"/>
    <mergeCell ref="CQ46:CS46"/>
    <mergeCell ref="CT46:CV46"/>
    <mergeCell ref="CF42:CP42"/>
    <mergeCell ref="CT37:CV37"/>
    <mergeCell ref="CT39:CV39"/>
    <mergeCell ref="BZ39:CB39"/>
    <mergeCell ref="CT42:CV42"/>
    <mergeCell ref="CQ39:CS39"/>
    <mergeCell ref="BI38:BK38"/>
    <mergeCell ref="BL37:BV37"/>
    <mergeCell ref="CT38:CV38"/>
    <mergeCell ref="BW44:BY44"/>
    <mergeCell ref="BW46:BY46"/>
    <mergeCell ref="CC47:CE47"/>
    <mergeCell ref="CQ38:CS38"/>
    <mergeCell ref="BW43:BY43"/>
    <mergeCell ref="BZ37:CB37"/>
    <mergeCell ref="R46:T46"/>
    <mergeCell ref="AL46:AN46"/>
    <mergeCell ref="BZ38:CB38"/>
    <mergeCell ref="BW38:BY38"/>
    <mergeCell ref="BL40:BV40"/>
    <mergeCell ref="BW39:BY39"/>
    <mergeCell ref="BI39:BK39"/>
    <mergeCell ref="BL39:BV39"/>
    <mergeCell ref="BI47:BK47"/>
    <mergeCell ref="BL42:BV42"/>
    <mergeCell ref="BF48:BH48"/>
    <mergeCell ref="D44:N44"/>
    <mergeCell ref="A46:C46"/>
    <mergeCell ref="A51:C51"/>
    <mergeCell ref="AO42:AQ42"/>
    <mergeCell ref="X47:AH47"/>
    <mergeCell ref="BF45:BH45"/>
    <mergeCell ref="BI43:BV43"/>
    <mergeCell ref="BI44:BK44"/>
    <mergeCell ref="U44:W44"/>
    <mergeCell ref="BC50:BE50"/>
    <mergeCell ref="BF50:BH50"/>
    <mergeCell ref="AO46:BB46"/>
    <mergeCell ref="AI50:AK50"/>
    <mergeCell ref="BC45:BE45"/>
    <mergeCell ref="X42:AH42"/>
    <mergeCell ref="BC46:BE46"/>
    <mergeCell ref="AI41:AK41"/>
    <mergeCell ref="R47:T47"/>
    <mergeCell ref="U45:W45"/>
    <mergeCell ref="X45:AH45"/>
    <mergeCell ref="AI44:AK44"/>
    <mergeCell ref="D49:N49"/>
    <mergeCell ref="A53:C53"/>
    <mergeCell ref="D53:N53"/>
    <mergeCell ref="U47:W47"/>
    <mergeCell ref="R52:T52"/>
    <mergeCell ref="CF47:CP47"/>
    <mergeCell ref="BZ43:CB43"/>
    <mergeCell ref="BZ45:CB45"/>
    <mergeCell ref="CC45:CE45"/>
    <mergeCell ref="O53:Q53"/>
    <mergeCell ref="R53:T53"/>
    <mergeCell ref="AI52:AK52"/>
    <mergeCell ref="U51:W51"/>
    <mergeCell ref="BC51:BE51"/>
    <mergeCell ref="BF51:BH51"/>
    <mergeCell ref="R50:T50"/>
    <mergeCell ref="BZ44:CB44"/>
    <mergeCell ref="BZ46:CB46"/>
    <mergeCell ref="BL47:BV47"/>
    <mergeCell ref="CF44:CP44"/>
    <mergeCell ref="CF49:CP49"/>
    <mergeCell ref="A45:N45"/>
    <mergeCell ref="O45:Q45"/>
    <mergeCell ref="R45:T45"/>
    <mergeCell ref="A47:C47"/>
    <mergeCell ref="AL48:AN48"/>
    <mergeCell ref="BZ51:CB51"/>
    <mergeCell ref="D46:N46"/>
    <mergeCell ref="A48:C48"/>
    <mergeCell ref="D48:N48"/>
    <mergeCell ref="AR48:BB48"/>
    <mergeCell ref="O44:Q44"/>
    <mergeCell ref="R49:T49"/>
    <mergeCell ref="AR51:BB51"/>
    <mergeCell ref="AR49:BB49"/>
    <mergeCell ref="R54:T54"/>
    <mergeCell ref="O49:Q49"/>
    <mergeCell ref="O50:Q50"/>
    <mergeCell ref="BC54:BE54"/>
    <mergeCell ref="U54:W54"/>
    <mergeCell ref="AL53:AN53"/>
    <mergeCell ref="D57:N57"/>
    <mergeCell ref="D54:N54"/>
    <mergeCell ref="AO51:AQ51"/>
    <mergeCell ref="AR52:BB52"/>
    <mergeCell ref="A58:C58"/>
    <mergeCell ref="D58:N58"/>
    <mergeCell ref="AI53:AK53"/>
    <mergeCell ref="AR56:BB56"/>
    <mergeCell ref="U57:W57"/>
    <mergeCell ref="U58:AH58"/>
    <mergeCell ref="O54:Q54"/>
    <mergeCell ref="A52:C52"/>
    <mergeCell ref="A56:C56"/>
    <mergeCell ref="U52:W52"/>
    <mergeCell ref="X55:AH55"/>
    <mergeCell ref="O56:Q56"/>
    <mergeCell ref="R56:T56"/>
    <mergeCell ref="R55:T55"/>
    <mergeCell ref="O52:Q52"/>
    <mergeCell ref="A54:C54"/>
    <mergeCell ref="AR53:BB53"/>
    <mergeCell ref="AO52:AQ52"/>
    <mergeCell ref="AL51:AN51"/>
    <mergeCell ref="R60:T60"/>
    <mergeCell ref="A57:C57"/>
    <mergeCell ref="AL54:AN54"/>
    <mergeCell ref="BL57:BV57"/>
    <mergeCell ref="D60:N60"/>
    <mergeCell ref="O60:Q60"/>
    <mergeCell ref="V69:AJ70"/>
    <mergeCell ref="AI58:AK58"/>
    <mergeCell ref="BI56:BK56"/>
    <mergeCell ref="AM71:BG72"/>
    <mergeCell ref="BW70:BY70"/>
    <mergeCell ref="BL72:BV72"/>
    <mergeCell ref="BW69:BY69"/>
    <mergeCell ref="BF55:BH55"/>
    <mergeCell ref="D52:N52"/>
    <mergeCell ref="D51:N51"/>
    <mergeCell ref="A50:N50"/>
    <mergeCell ref="X54:AH54"/>
    <mergeCell ref="X51:AH51"/>
    <mergeCell ref="BI59:BK59"/>
    <mergeCell ref="A59:C59"/>
    <mergeCell ref="AM67:BG68"/>
    <mergeCell ref="AM69:BG70"/>
    <mergeCell ref="BF57:BH57"/>
    <mergeCell ref="BF52:BH52"/>
    <mergeCell ref="D59:N59"/>
    <mergeCell ref="AI56:AK56"/>
    <mergeCell ref="A55:C55"/>
    <mergeCell ref="X50:AH50"/>
    <mergeCell ref="AO50:BB50"/>
    <mergeCell ref="BW72:BY72"/>
    <mergeCell ref="BW71:BY71"/>
    <mergeCell ref="AL50:AN50"/>
    <mergeCell ref="U49:W49"/>
    <mergeCell ref="O51:Q51"/>
    <mergeCell ref="R51:T51"/>
    <mergeCell ref="X52:AH52"/>
    <mergeCell ref="U48:W48"/>
    <mergeCell ref="X48:AH48"/>
    <mergeCell ref="AI48:AK48"/>
    <mergeCell ref="BI58:BK58"/>
    <mergeCell ref="AL55:AN55"/>
    <mergeCell ref="BL53:BV53"/>
    <mergeCell ref="BI57:BK57"/>
    <mergeCell ref="V71:AJ71"/>
    <mergeCell ref="A61:N61"/>
    <mergeCell ref="O61:Q61"/>
    <mergeCell ref="BW58:BY58"/>
    <mergeCell ref="BC58:BH60"/>
    <mergeCell ref="AL56:AN56"/>
    <mergeCell ref="BL58:BV58"/>
    <mergeCell ref="X57:AH57"/>
    <mergeCell ref="AL57:AN57"/>
    <mergeCell ref="A60:C60"/>
    <mergeCell ref="R61:T61"/>
    <mergeCell ref="O58:Q58"/>
    <mergeCell ref="R58:T58"/>
    <mergeCell ref="AI54:AK54"/>
    <mergeCell ref="D55:N55"/>
    <mergeCell ref="O55:Q55"/>
    <mergeCell ref="U55:W55"/>
    <mergeCell ref="D56:N56"/>
    <mergeCell ref="AI55:AK55"/>
    <mergeCell ref="AI57:AK57"/>
    <mergeCell ref="R44:T44"/>
    <mergeCell ref="U43:AH43"/>
    <mergeCell ref="AL44:AN44"/>
    <mergeCell ref="O46:Q46"/>
    <mergeCell ref="A44:C44"/>
    <mergeCell ref="BW42:BY42"/>
    <mergeCell ref="D47:N47"/>
    <mergeCell ref="O47:Q47"/>
    <mergeCell ref="A49:C49"/>
    <mergeCell ref="BC48:BE48"/>
    <mergeCell ref="U46:W46"/>
    <mergeCell ref="AI47:AK47"/>
    <mergeCell ref="CQ47:CS47"/>
    <mergeCell ref="BC53:BE53"/>
    <mergeCell ref="O59:Q59"/>
    <mergeCell ref="R59:T59"/>
    <mergeCell ref="AO55:AQ55"/>
    <mergeCell ref="AR55:BB55"/>
    <mergeCell ref="BC55:BE55"/>
    <mergeCell ref="U53:AH53"/>
    <mergeCell ref="BC56:BE56"/>
    <mergeCell ref="O57:Q57"/>
    <mergeCell ref="R57:T57"/>
    <mergeCell ref="BZ47:CB47"/>
    <mergeCell ref="AO56:AQ56"/>
    <mergeCell ref="BI50:BK50"/>
    <mergeCell ref="AL52:AN52"/>
    <mergeCell ref="U50:W50"/>
    <mergeCell ref="AO57:BB57"/>
    <mergeCell ref="AO49:AQ49"/>
    <mergeCell ref="O48:Q48"/>
    <mergeCell ref="AI51:AK51"/>
    <mergeCell ref="AL47:AN47"/>
    <mergeCell ref="BI45:BK45"/>
    <mergeCell ref="CC42:CE42"/>
    <mergeCell ref="BI46:BK46"/>
    <mergeCell ref="AI45:AK45"/>
    <mergeCell ref="AI46:AK46"/>
    <mergeCell ref="CC48:CE48"/>
    <mergeCell ref="CC43:CE43"/>
    <mergeCell ref="AO45:AQ45"/>
    <mergeCell ref="CC41:CE41"/>
    <mergeCell ref="BF46:BH46"/>
    <mergeCell ref="AO47:AQ47"/>
    <mergeCell ref="BZ41:CB41"/>
    <mergeCell ref="X49:AH49"/>
    <mergeCell ref="X44:AH44"/>
    <mergeCell ref="BF49:BH49"/>
    <mergeCell ref="X46:AH46"/>
    <mergeCell ref="AL49:AN49"/>
    <mergeCell ref="AL45:AN45"/>
    <mergeCell ref="CC49:CE49"/>
    <mergeCell ref="AR47:BB47"/>
    <mergeCell ref="BC47:BE47"/>
    <mergeCell ref="BL45:BV45"/>
    <mergeCell ref="AO44:AQ44"/>
    <mergeCell ref="BW33:BY33"/>
    <mergeCell ref="BL26:BV26"/>
    <mergeCell ref="CQ32:CS32"/>
    <mergeCell ref="CC31:CE31"/>
    <mergeCell ref="CQ33:CS33"/>
    <mergeCell ref="BW30:BY30"/>
    <mergeCell ref="BW32:BY32"/>
    <mergeCell ref="CQ23:CS23"/>
    <mergeCell ref="CQ44:CS44"/>
    <mergeCell ref="BZ42:CB42"/>
    <mergeCell ref="BI41:BK41"/>
    <mergeCell ref="A35:C35"/>
    <mergeCell ref="CQ29:CS29"/>
    <mergeCell ref="CQ25:CS25"/>
    <mergeCell ref="CQ24:CS24"/>
    <mergeCell ref="BZ26:CB26"/>
    <mergeCell ref="BW28:BY28"/>
    <mergeCell ref="BW26:BY26"/>
    <mergeCell ref="BL29:BV29"/>
    <mergeCell ref="BZ32:CB32"/>
    <mergeCell ref="BW35:BY35"/>
    <mergeCell ref="AO43:AQ43"/>
    <mergeCell ref="BZ40:CB40"/>
    <mergeCell ref="BI32:BK32"/>
    <mergeCell ref="BL32:BV32"/>
    <mergeCell ref="BI30:BV30"/>
    <mergeCell ref="BL33:BV33"/>
    <mergeCell ref="BL41:BV41"/>
    <mergeCell ref="BF42:BH42"/>
    <mergeCell ref="BI29:BK29"/>
    <mergeCell ref="U40:W40"/>
    <mergeCell ref="X40:AH40"/>
    <mergeCell ref="CT36:CV36"/>
    <mergeCell ref="CQ34:CS34"/>
    <mergeCell ref="CQ35:CS35"/>
    <mergeCell ref="CQ36:CS36"/>
    <mergeCell ref="CT27:CV27"/>
    <mergeCell ref="CT23:CV23"/>
    <mergeCell ref="CT29:CV29"/>
    <mergeCell ref="CQ26:CS26"/>
    <mergeCell ref="CF20:CP20"/>
    <mergeCell ref="CF21:CP21"/>
    <mergeCell ref="CF22:CP22"/>
    <mergeCell ref="CF23:CP23"/>
    <mergeCell ref="CQ31:CS31"/>
    <mergeCell ref="CQ30:CS30"/>
    <mergeCell ref="CQ28:CS28"/>
    <mergeCell ref="CC24:CP24"/>
    <mergeCell ref="CF31:CP31"/>
    <mergeCell ref="CC23:CE23"/>
    <mergeCell ref="CC34:CE34"/>
    <mergeCell ref="CC35:CE35"/>
    <mergeCell ref="CQ27:CS27"/>
    <mergeCell ref="CC29:CE29"/>
    <mergeCell ref="CC28:CE28"/>
    <mergeCell ref="CC32:CE32"/>
    <mergeCell ref="CT31:CV31"/>
    <mergeCell ref="CT30:CV30"/>
    <mergeCell ref="CC21:CE21"/>
    <mergeCell ref="O40:Q40"/>
    <mergeCell ref="U35:W35"/>
    <mergeCell ref="U39:W39"/>
    <mergeCell ref="BI37:BK37"/>
    <mergeCell ref="BC34:BE34"/>
    <mergeCell ref="AL34:AN34"/>
    <mergeCell ref="BZ36:CB36"/>
    <mergeCell ref="AI42:AK42"/>
    <mergeCell ref="BF44:BH44"/>
    <mergeCell ref="BC49:BE49"/>
    <mergeCell ref="AO48:AQ48"/>
    <mergeCell ref="BF37:BH37"/>
    <mergeCell ref="AL40:AN40"/>
    <mergeCell ref="AR44:BB44"/>
    <mergeCell ref="BC44:BE44"/>
    <mergeCell ref="AR41:BB41"/>
    <mergeCell ref="BW36:BY36"/>
    <mergeCell ref="BL34:BV34"/>
    <mergeCell ref="BW34:BY34"/>
    <mergeCell ref="BZ34:CB34"/>
    <mergeCell ref="BL35:BV35"/>
    <mergeCell ref="BZ35:CB35"/>
    <mergeCell ref="AI40:AK40"/>
    <mergeCell ref="BI42:BK42"/>
    <mergeCell ref="AL42:AN42"/>
    <mergeCell ref="AO41:AQ41"/>
    <mergeCell ref="AR40:BB40"/>
    <mergeCell ref="BW40:BY40"/>
    <mergeCell ref="BW41:BY41"/>
    <mergeCell ref="BL44:BV44"/>
    <mergeCell ref="AL41:AN41"/>
    <mergeCell ref="AR45:BB45"/>
    <mergeCell ref="BL38:BV38"/>
    <mergeCell ref="BC39:BE39"/>
    <mergeCell ref="BF39:BH39"/>
    <mergeCell ref="AL36:AN36"/>
    <mergeCell ref="BI35:BK35"/>
    <mergeCell ref="AL35:AN35"/>
    <mergeCell ref="BC41:BE41"/>
    <mergeCell ref="BI36:BK36"/>
    <mergeCell ref="BL36:BV36"/>
    <mergeCell ref="AL43:AN43"/>
    <mergeCell ref="BI34:BK34"/>
    <mergeCell ref="AL38:AN38"/>
    <mergeCell ref="BC40:BE40"/>
    <mergeCell ref="BF41:BH41"/>
    <mergeCell ref="BF40:BH40"/>
    <mergeCell ref="AO40:AQ40"/>
    <mergeCell ref="R35:T35"/>
    <mergeCell ref="U41:W41"/>
    <mergeCell ref="U42:W42"/>
    <mergeCell ref="BF43:BH43"/>
    <mergeCell ref="AI43:AK43"/>
    <mergeCell ref="AR43:BB43"/>
    <mergeCell ref="BC43:BE43"/>
    <mergeCell ref="BC42:BE42"/>
    <mergeCell ref="AR42:BB42"/>
    <mergeCell ref="BI40:BK40"/>
    <mergeCell ref="A38:C38"/>
    <mergeCell ref="D38:N38"/>
    <mergeCell ref="A41:C41"/>
    <mergeCell ref="D41:N41"/>
    <mergeCell ref="O41:Q41"/>
    <mergeCell ref="O33:Q33"/>
    <mergeCell ref="U38:W38"/>
    <mergeCell ref="R40:T40"/>
    <mergeCell ref="X34:AH34"/>
    <mergeCell ref="R41:T41"/>
    <mergeCell ref="X35:AH35"/>
    <mergeCell ref="D43:N43"/>
    <mergeCell ref="O43:Q43"/>
    <mergeCell ref="R43:T43"/>
    <mergeCell ref="O42:Q42"/>
    <mergeCell ref="R42:T42"/>
    <mergeCell ref="D37:N37"/>
    <mergeCell ref="U37:W37"/>
    <mergeCell ref="X36:AH36"/>
    <mergeCell ref="D33:N33"/>
    <mergeCell ref="U34:W34"/>
    <mergeCell ref="A42:C42"/>
    <mergeCell ref="D42:N42"/>
    <mergeCell ref="X41:AH41"/>
    <mergeCell ref="U36:W36"/>
    <mergeCell ref="O34:Q34"/>
    <mergeCell ref="A33:C33"/>
    <mergeCell ref="O36:Q36"/>
    <mergeCell ref="R36:T36"/>
    <mergeCell ref="A40:C40"/>
    <mergeCell ref="D40:N40"/>
    <mergeCell ref="A43:C43"/>
    <mergeCell ref="A32:C32"/>
    <mergeCell ref="D32:N32"/>
    <mergeCell ref="O32:Q32"/>
    <mergeCell ref="R32:T32"/>
    <mergeCell ref="AI36:AK36"/>
    <mergeCell ref="R34:T34"/>
    <mergeCell ref="AI39:AK39"/>
    <mergeCell ref="X37:AH37"/>
    <mergeCell ref="AI37:AK37"/>
    <mergeCell ref="A37:C37"/>
    <mergeCell ref="R33:T33"/>
    <mergeCell ref="U33:AH33"/>
    <mergeCell ref="AI34:AK34"/>
    <mergeCell ref="A34:C34"/>
    <mergeCell ref="D34:N34"/>
    <mergeCell ref="X38:AH38"/>
    <mergeCell ref="AI38:AK38"/>
    <mergeCell ref="A36:N36"/>
    <mergeCell ref="A39:C39"/>
    <mergeCell ref="D39:N39"/>
    <mergeCell ref="O39:Q39"/>
    <mergeCell ref="R39:T39"/>
    <mergeCell ref="U32:W32"/>
    <mergeCell ref="X32:AH32"/>
    <mergeCell ref="AI35:AK35"/>
    <mergeCell ref="O37:Q37"/>
    <mergeCell ref="R37:T37"/>
    <mergeCell ref="X39:AH39"/>
    <mergeCell ref="D35:N35"/>
    <mergeCell ref="O35:Q35"/>
    <mergeCell ref="O38:Q38"/>
    <mergeCell ref="R38:T38"/>
    <mergeCell ref="AL32:AN32"/>
    <mergeCell ref="AR32:BB32"/>
    <mergeCell ref="BC32:BE32"/>
    <mergeCell ref="BW25:BY25"/>
    <mergeCell ref="BI26:BK26"/>
    <mergeCell ref="BI24:BK24"/>
    <mergeCell ref="BL24:BV24"/>
    <mergeCell ref="R26:T26"/>
    <mergeCell ref="A29:C29"/>
    <mergeCell ref="D24:N24"/>
    <mergeCell ref="A27:N27"/>
    <mergeCell ref="A24:C24"/>
    <mergeCell ref="O24:Q24"/>
    <mergeCell ref="AI24:AK24"/>
    <mergeCell ref="AL39:AN39"/>
    <mergeCell ref="AL37:AN37"/>
    <mergeCell ref="BC37:BE37"/>
    <mergeCell ref="BI31:BK31"/>
    <mergeCell ref="BI28:BK28"/>
    <mergeCell ref="BL28:BV28"/>
    <mergeCell ref="BW29:BY29"/>
    <mergeCell ref="AR35:BB35"/>
    <mergeCell ref="AO35:AQ35"/>
    <mergeCell ref="AO34:AQ34"/>
    <mergeCell ref="A26:C26"/>
    <mergeCell ref="D26:N26"/>
    <mergeCell ref="A31:C31"/>
    <mergeCell ref="D31:N31"/>
    <mergeCell ref="R24:T24"/>
    <mergeCell ref="D30:N30"/>
    <mergeCell ref="AO38:AQ38"/>
    <mergeCell ref="AO37:BB37"/>
    <mergeCell ref="BC30:BE30"/>
    <mergeCell ref="BF33:BH33"/>
    <mergeCell ref="BC33:BE33"/>
    <mergeCell ref="AO33:AQ33"/>
    <mergeCell ref="BF35:BH35"/>
    <mergeCell ref="AI27:AK27"/>
    <mergeCell ref="X29:AH29"/>
    <mergeCell ref="AR38:BB38"/>
    <mergeCell ref="BC38:BE38"/>
    <mergeCell ref="BF38:BH38"/>
    <mergeCell ref="AO36:AQ36"/>
    <mergeCell ref="AR36:BB36"/>
    <mergeCell ref="BF34:BH34"/>
    <mergeCell ref="BF36:BH36"/>
    <mergeCell ref="AI33:AK33"/>
    <mergeCell ref="BC36:BE36"/>
    <mergeCell ref="AI31:AK31"/>
    <mergeCell ref="X28:AH28"/>
    <mergeCell ref="AO31:AQ31"/>
    <mergeCell ref="AR31:BB31"/>
    <mergeCell ref="BC31:BE31"/>
    <mergeCell ref="AR33:BB33"/>
    <mergeCell ref="BC35:BE35"/>
    <mergeCell ref="AL27:AN27"/>
    <mergeCell ref="BF32:BH32"/>
    <mergeCell ref="BF31:BH31"/>
    <mergeCell ref="AI32:AK32"/>
    <mergeCell ref="AL30:AN30"/>
    <mergeCell ref="AI30:AK30"/>
    <mergeCell ref="AL31:AN31"/>
    <mergeCell ref="AR34:BB34"/>
    <mergeCell ref="AL33:AN33"/>
    <mergeCell ref="AO32:AQ32"/>
    <mergeCell ref="AL20:AN20"/>
    <mergeCell ref="AL28:AN28"/>
    <mergeCell ref="BF25:BH25"/>
    <mergeCell ref="AO24:AQ24"/>
    <mergeCell ref="BZ31:CB31"/>
    <mergeCell ref="BW31:BY31"/>
    <mergeCell ref="BI33:BK33"/>
    <mergeCell ref="BZ33:CB33"/>
    <mergeCell ref="BZ28:CB28"/>
    <mergeCell ref="X21:AH21"/>
    <mergeCell ref="BL17:BV17"/>
    <mergeCell ref="BL21:BV21"/>
    <mergeCell ref="BW27:BY27"/>
    <mergeCell ref="BW16:BY16"/>
    <mergeCell ref="BL18:BV18"/>
    <mergeCell ref="BW20:BY20"/>
    <mergeCell ref="AL24:AN24"/>
    <mergeCell ref="AO30:AQ30"/>
    <mergeCell ref="AO19:AQ19"/>
    <mergeCell ref="AR19:BB19"/>
    <mergeCell ref="BC19:BE19"/>
    <mergeCell ref="BF19:BH19"/>
    <mergeCell ref="AO20:AQ20"/>
    <mergeCell ref="AR20:BB20"/>
    <mergeCell ref="X30:AH30"/>
    <mergeCell ref="BL25:BV25"/>
    <mergeCell ref="BI25:BK25"/>
    <mergeCell ref="AR30:BB30"/>
    <mergeCell ref="BZ23:CB23"/>
    <mergeCell ref="BW19:BY19"/>
    <mergeCell ref="BZ19:CB19"/>
    <mergeCell ref="AO29:AQ29"/>
    <mergeCell ref="AI28:AK28"/>
    <mergeCell ref="AI23:AK23"/>
    <mergeCell ref="AI29:AK29"/>
    <mergeCell ref="AL26:AN26"/>
    <mergeCell ref="BI18:BK18"/>
    <mergeCell ref="AL29:AN29"/>
    <mergeCell ref="BZ29:CB29"/>
    <mergeCell ref="BW18:BY18"/>
    <mergeCell ref="BZ18:CB18"/>
    <mergeCell ref="BC22:BE22"/>
    <mergeCell ref="BF22:BH22"/>
    <mergeCell ref="X26:AH26"/>
    <mergeCell ref="U29:W29"/>
    <mergeCell ref="BI27:BK27"/>
    <mergeCell ref="BL27:BV27"/>
    <mergeCell ref="AR24:BB24"/>
    <mergeCell ref="AI22:AK22"/>
    <mergeCell ref="U28:W28"/>
    <mergeCell ref="AL23:AN23"/>
    <mergeCell ref="AR29:BB29"/>
    <mergeCell ref="BC29:BE29"/>
    <mergeCell ref="BF29:BH29"/>
    <mergeCell ref="BF27:BH27"/>
    <mergeCell ref="BC26:BE26"/>
    <mergeCell ref="BF26:BH26"/>
    <mergeCell ref="BZ27:CB27"/>
    <mergeCell ref="BF21:BH21"/>
    <mergeCell ref="BZ25:CB25"/>
    <mergeCell ref="BZ24:CB24"/>
    <mergeCell ref="BW24:BY24"/>
    <mergeCell ref="BI22:BV22"/>
    <mergeCell ref="O31:Q31"/>
    <mergeCell ref="D28:N28"/>
    <mergeCell ref="U31:W31"/>
    <mergeCell ref="X27:AH27"/>
    <mergeCell ref="D29:N29"/>
    <mergeCell ref="O29:Q29"/>
    <mergeCell ref="R29:T29"/>
    <mergeCell ref="O28:Q28"/>
    <mergeCell ref="U24:W24"/>
    <mergeCell ref="R31:T31"/>
    <mergeCell ref="R28:T28"/>
    <mergeCell ref="X31:AH31"/>
    <mergeCell ref="D25:N25"/>
    <mergeCell ref="O25:Q25"/>
    <mergeCell ref="BF16:BH16"/>
    <mergeCell ref="BZ30:CB30"/>
    <mergeCell ref="BL31:BV31"/>
    <mergeCell ref="O30:Q30"/>
    <mergeCell ref="BF30:BH30"/>
    <mergeCell ref="U30:W30"/>
    <mergeCell ref="U18:W18"/>
    <mergeCell ref="X18:AH18"/>
    <mergeCell ref="AI18:AK18"/>
    <mergeCell ref="AL18:AN18"/>
    <mergeCell ref="AR17:BB17"/>
    <mergeCell ref="BC17:BE17"/>
    <mergeCell ref="BF17:BH17"/>
    <mergeCell ref="R23:T23"/>
    <mergeCell ref="BF18:BH18"/>
    <mergeCell ref="X19:AH19"/>
    <mergeCell ref="AI19:AK19"/>
    <mergeCell ref="U26:W26"/>
    <mergeCell ref="R30:T30"/>
    <mergeCell ref="A30:C30"/>
    <mergeCell ref="X16:AH16"/>
    <mergeCell ref="U21:W21"/>
    <mergeCell ref="BC18:BE18"/>
    <mergeCell ref="R17:T17"/>
    <mergeCell ref="D22:N22"/>
    <mergeCell ref="O17:Q17"/>
    <mergeCell ref="AO22:AQ22"/>
    <mergeCell ref="O20:Q20"/>
    <mergeCell ref="R20:T20"/>
    <mergeCell ref="U20:W20"/>
    <mergeCell ref="X17:AH17"/>
    <mergeCell ref="AI17:AK17"/>
    <mergeCell ref="O18:Q18"/>
    <mergeCell ref="U23:AH23"/>
    <mergeCell ref="X20:AH20"/>
    <mergeCell ref="AI20:AK20"/>
    <mergeCell ref="U17:W17"/>
    <mergeCell ref="AI21:AK21"/>
    <mergeCell ref="AL21:AN21"/>
    <mergeCell ref="AO16:AQ16"/>
    <mergeCell ref="AR16:BB16"/>
    <mergeCell ref="A19:N19"/>
    <mergeCell ref="A17:C17"/>
    <mergeCell ref="AO21:AQ21"/>
    <mergeCell ref="AR21:BB21"/>
    <mergeCell ref="BC21:BE21"/>
    <mergeCell ref="U19:W19"/>
    <mergeCell ref="U25:W25"/>
    <mergeCell ref="X25:AH25"/>
    <mergeCell ref="AI25:AK25"/>
    <mergeCell ref="CQ18:CS18"/>
    <mergeCell ref="BI17:BK17"/>
    <mergeCell ref="BI19:BK19"/>
    <mergeCell ref="BL19:BV19"/>
    <mergeCell ref="AO17:AQ17"/>
    <mergeCell ref="BL23:BV23"/>
    <mergeCell ref="CC27:CE27"/>
    <mergeCell ref="CF18:CP18"/>
    <mergeCell ref="BI23:BK23"/>
    <mergeCell ref="BW23:BY23"/>
    <mergeCell ref="CC26:CE26"/>
    <mergeCell ref="CC25:CE25"/>
    <mergeCell ref="BZ16:CB16"/>
    <mergeCell ref="BC24:BE24"/>
    <mergeCell ref="BF24:BH24"/>
    <mergeCell ref="BC25:BE25"/>
    <mergeCell ref="BW17:BY17"/>
    <mergeCell ref="CQ16:CS16"/>
    <mergeCell ref="CQ17:CS17"/>
    <mergeCell ref="CF16:CP16"/>
    <mergeCell ref="CF17:CP17"/>
    <mergeCell ref="BZ20:CB20"/>
    <mergeCell ref="BI16:BK16"/>
    <mergeCell ref="BL20:BV20"/>
    <mergeCell ref="BI20:BK20"/>
    <mergeCell ref="CQ19:CS19"/>
    <mergeCell ref="CQ20:CS20"/>
    <mergeCell ref="CQ21:CS21"/>
    <mergeCell ref="CQ22:CS22"/>
    <mergeCell ref="CF19:CP19"/>
    <mergeCell ref="AO25:AQ25"/>
    <mergeCell ref="AR25:BB25"/>
    <mergeCell ref="D17:N17"/>
    <mergeCell ref="BW22:BY22"/>
    <mergeCell ref="BZ22:CB22"/>
    <mergeCell ref="BZ21:CB21"/>
    <mergeCell ref="BW21:BY21"/>
    <mergeCell ref="AI13:AK13"/>
    <mergeCell ref="AL13:AN13"/>
    <mergeCell ref="D16:N16"/>
    <mergeCell ref="O16:Q16"/>
    <mergeCell ref="AR15:BB15"/>
    <mergeCell ref="BC15:BE15"/>
    <mergeCell ref="CF14:CP14"/>
    <mergeCell ref="BI21:BK21"/>
    <mergeCell ref="U13:W13"/>
    <mergeCell ref="X13:AH13"/>
    <mergeCell ref="CQ14:CS14"/>
    <mergeCell ref="AO14:AQ14"/>
    <mergeCell ref="CC16:CE16"/>
    <mergeCell ref="CC17:CE17"/>
    <mergeCell ref="CC20:CE20"/>
    <mergeCell ref="BZ17:CB17"/>
    <mergeCell ref="BC20:BE20"/>
    <mergeCell ref="BF20:BH20"/>
    <mergeCell ref="CC14:CE14"/>
    <mergeCell ref="BZ15:CB15"/>
    <mergeCell ref="BC16:BE16"/>
    <mergeCell ref="BW15:BY15"/>
    <mergeCell ref="BI15:BK15"/>
    <mergeCell ref="CQ15:CS15"/>
    <mergeCell ref="BL15:BV15"/>
    <mergeCell ref="CC15:CE15"/>
    <mergeCell ref="CF15:CP15"/>
    <mergeCell ref="A1:BE2"/>
    <mergeCell ref="I3:Q3"/>
    <mergeCell ref="BE3:BQ3"/>
    <mergeCell ref="A4:G4"/>
    <mergeCell ref="I4:Y4"/>
    <mergeCell ref="Z4:AE4"/>
    <mergeCell ref="AF4:AN4"/>
    <mergeCell ref="AO4:AU4"/>
    <mergeCell ref="AV4:BD4"/>
    <mergeCell ref="BE4:BL4"/>
    <mergeCell ref="AX5:BC5"/>
    <mergeCell ref="BF5:BK5"/>
    <mergeCell ref="BN5:BQ5"/>
    <mergeCell ref="AV6:AW6"/>
    <mergeCell ref="AX6:BC6"/>
    <mergeCell ref="BF6:BI6"/>
    <mergeCell ref="BJ6:BP6"/>
    <mergeCell ref="BN4:BQ4"/>
    <mergeCell ref="A5:G8"/>
    <mergeCell ref="I5:AE6"/>
    <mergeCell ref="AF5:AN6"/>
    <mergeCell ref="AO5:AU6"/>
    <mergeCell ref="AV5:AW5"/>
    <mergeCell ref="I7:J7"/>
    <mergeCell ref="K7:M7"/>
    <mergeCell ref="O7:Q7"/>
    <mergeCell ref="AP8:AU8"/>
    <mergeCell ref="S7:V7"/>
    <mergeCell ref="W7:Y7"/>
    <mergeCell ref="Z7:AC7"/>
    <mergeCell ref="AD7:AE7"/>
    <mergeCell ref="AF7:AT7"/>
    <mergeCell ref="AO28:AQ28"/>
    <mergeCell ref="AR28:BB28"/>
    <mergeCell ref="BC28:BE28"/>
    <mergeCell ref="BF28:BH28"/>
    <mergeCell ref="R22:T22"/>
    <mergeCell ref="D23:N23"/>
    <mergeCell ref="U27:W27"/>
    <mergeCell ref="AI26:AK26"/>
    <mergeCell ref="O22:Q22"/>
    <mergeCell ref="R25:T25"/>
    <mergeCell ref="O26:Q26"/>
    <mergeCell ref="A28:C28"/>
    <mergeCell ref="X24:AH24"/>
    <mergeCell ref="AR22:BB22"/>
    <mergeCell ref="A23:C23"/>
    <mergeCell ref="A25:C25"/>
    <mergeCell ref="AL25:AN25"/>
    <mergeCell ref="O23:Q23"/>
    <mergeCell ref="AO26:AQ26"/>
    <mergeCell ref="AR26:BB26"/>
    <mergeCell ref="AO27:BB27"/>
    <mergeCell ref="BC27:BE27"/>
    <mergeCell ref="O27:Q27"/>
    <mergeCell ref="R27:T27"/>
    <mergeCell ref="AL22:AN22"/>
    <mergeCell ref="AO23:AQ23"/>
    <mergeCell ref="AR23:BB23"/>
    <mergeCell ref="BC23:BE23"/>
    <mergeCell ref="BF23:BH23"/>
    <mergeCell ref="CJ4:CV6"/>
    <mergeCell ref="AR14:BB14"/>
    <mergeCell ref="BC14:BE14"/>
    <mergeCell ref="BF14:BH14"/>
    <mergeCell ref="AR13:BB13"/>
    <mergeCell ref="AO13:AQ13"/>
    <mergeCell ref="CQ13:CS13"/>
    <mergeCell ref="O21:Q21"/>
    <mergeCell ref="A12:J12"/>
    <mergeCell ref="K12:L12"/>
    <mergeCell ref="CT13:CV13"/>
    <mergeCell ref="A21:C21"/>
    <mergeCell ref="D21:N21"/>
    <mergeCell ref="BI12:BR12"/>
    <mergeCell ref="BC13:BE13"/>
    <mergeCell ref="BF13:BH13"/>
    <mergeCell ref="A22:C22"/>
    <mergeCell ref="U22:W22"/>
    <mergeCell ref="X22:AH22"/>
    <mergeCell ref="BR4:BU5"/>
    <mergeCell ref="BR6:CI6"/>
    <mergeCell ref="BV4:CF5"/>
    <mergeCell ref="CG4:CI5"/>
    <mergeCell ref="CC13:CE13"/>
    <mergeCell ref="BZ13:CB13"/>
    <mergeCell ref="I9:AE10"/>
    <mergeCell ref="AW7:BA7"/>
    <mergeCell ref="BJ7:BQ7"/>
    <mergeCell ref="AV8:BD8"/>
    <mergeCell ref="BE8:BI10"/>
    <mergeCell ref="BJ8:BQ10"/>
    <mergeCell ref="R18:T18"/>
    <mergeCell ref="CT14:CV14"/>
    <mergeCell ref="BV12:CJ12"/>
    <mergeCell ref="R21:T21"/>
    <mergeCell ref="CF13:CP13"/>
    <mergeCell ref="CJ7:CV7"/>
    <mergeCell ref="AF8:AO10"/>
    <mergeCell ref="BE7:BI7"/>
    <mergeCell ref="BA10:BC10"/>
    <mergeCell ref="AP9:AU9"/>
    <mergeCell ref="AW9:BA9"/>
    <mergeCell ref="AP10:AU10"/>
    <mergeCell ref="BR7:CI10"/>
    <mergeCell ref="I8:AE8"/>
    <mergeCell ref="BW13:BY13"/>
    <mergeCell ref="CK12:CR12"/>
    <mergeCell ref="CS12:CV12"/>
    <mergeCell ref="AI16:AK16"/>
    <mergeCell ref="AL16:AN16"/>
    <mergeCell ref="BF15:BH15"/>
    <mergeCell ref="BL13:BV13"/>
    <mergeCell ref="BL14:BV14"/>
    <mergeCell ref="AW12:BD12"/>
    <mergeCell ref="M12:AV12"/>
    <mergeCell ref="BW14:BY14"/>
    <mergeCell ref="BZ14:CB14"/>
    <mergeCell ref="AI14:AK14"/>
    <mergeCell ref="AL14:AN14"/>
    <mergeCell ref="AI15:AK15"/>
    <mergeCell ref="AL15:AN15"/>
    <mergeCell ref="AL19:AN19"/>
    <mergeCell ref="AL17:AN17"/>
    <mergeCell ref="R16:T16"/>
    <mergeCell ref="A20:C20"/>
    <mergeCell ref="D20:N20"/>
    <mergeCell ref="BS12:BT12"/>
    <mergeCell ref="O19:Q19"/>
    <mergeCell ref="R19:T19"/>
    <mergeCell ref="A18:C18"/>
    <mergeCell ref="D18:N18"/>
    <mergeCell ref="A15:C15"/>
    <mergeCell ref="D15:N15"/>
    <mergeCell ref="O15:Q15"/>
    <mergeCell ref="R15:T15"/>
    <mergeCell ref="U15:W15"/>
    <mergeCell ref="X15:AH15"/>
    <mergeCell ref="A16:C16"/>
    <mergeCell ref="BE12:BH12"/>
    <mergeCell ref="BI14:BK14"/>
    <mergeCell ref="A14:C14"/>
    <mergeCell ref="D14:N14"/>
    <mergeCell ref="O14:Q14"/>
    <mergeCell ref="R14:T14"/>
    <mergeCell ref="AO18:AQ18"/>
    <mergeCell ref="AR18:BB18"/>
    <mergeCell ref="AO15:AQ15"/>
    <mergeCell ref="U14:W14"/>
    <mergeCell ref="X14:AH14"/>
    <mergeCell ref="BI13:BK13"/>
    <mergeCell ref="A13:C13"/>
    <mergeCell ref="D13:N13"/>
    <mergeCell ref="O13:Q13"/>
    <mergeCell ref="R13:T13"/>
    <mergeCell ref="U16:W16"/>
    <mergeCell ref="BL16:BV16"/>
  </mergeCells>
  <phoneticPr fontId="3"/>
  <conditionalFormatting sqref="AF8:AO10">
    <cfRule type="cellIs" dxfId="29" priority="60" stopIfTrue="1" operator="equal">
      <formula>0</formula>
    </cfRule>
  </conditionalFormatting>
  <conditionalFormatting sqref="AP10:AU10">
    <cfRule type="cellIs" dxfId="28" priority="61" stopIfTrue="1" operator="equal">
      <formula>0</formula>
    </cfRule>
  </conditionalFormatting>
  <conditionalFormatting sqref="K12">
    <cfRule type="expression" dxfId="27" priority="59" stopIfTrue="1">
      <formula>A12=0</formula>
    </cfRule>
  </conditionalFormatting>
  <conditionalFormatting sqref="A12:J12 CK12:CR12">
    <cfRule type="cellIs" dxfId="26" priority="58" operator="equal">
      <formula>0</formula>
    </cfRule>
  </conditionalFormatting>
  <conditionalFormatting sqref="BE12">
    <cfRule type="expression" dxfId="25" priority="52" stopIfTrue="1">
      <formula>AW12=0</formula>
    </cfRule>
  </conditionalFormatting>
  <conditionalFormatting sqref="CS12">
    <cfRule type="expression" dxfId="24" priority="51" stopIfTrue="1">
      <formula>CK12=0</formula>
    </cfRule>
  </conditionalFormatting>
  <conditionalFormatting sqref="AW12:BD12">
    <cfRule type="cellIs" dxfId="23" priority="36" operator="equal">
      <formula>0</formula>
    </cfRule>
  </conditionalFormatting>
  <conditionalFormatting sqref="BS12">
    <cfRule type="expression" dxfId="22" priority="35" stopIfTrue="1">
      <formula>BI12=0</formula>
    </cfRule>
  </conditionalFormatting>
  <conditionalFormatting sqref="BI12:BR12">
    <cfRule type="cellIs" dxfId="21" priority="34" operator="equal">
      <formula>0</formula>
    </cfRule>
  </conditionalFormatting>
  <conditionalFormatting sqref="A14:C18 A20:C26 A28:C35 A46:C49 AO38:AQ45 AO28:AQ36 BI14:BK15 U24:W32 A51:C56 A58:C60 U34:W36 U38:W42 U14:W18 U20:W22 U44:W52 AO26 U54:W57 A40:C44 AO14:AQ15 AO21:AQ21 A37:C37">
    <cfRule type="expression" dxfId="20" priority="1031">
      <formula>$CS$68="●"</formula>
    </cfRule>
  </conditionalFormatting>
  <conditionalFormatting sqref="BI16:BK21 AO47:AQ49 BI31:BK42 BI44:BK51 BI23:BK26 BI28:BK29 BI53:BK59">
    <cfRule type="expression" dxfId="19" priority="1047">
      <formula>$CS$69="●"</formula>
    </cfRule>
  </conditionalFormatting>
  <conditionalFormatting sqref="CC14:CE23 CC25:CE26 CC31:CE38 BI61:BK72 CC29:CE29">
    <cfRule type="expression" dxfId="18" priority="1053">
      <formula>$CS$70="●"</formula>
    </cfRule>
  </conditionalFormatting>
  <conditionalFormatting sqref="CC44:CC45 CC47:CE51 CC40:CE43 AO51 AO52:AQ56">
    <cfRule type="expression" dxfId="17" priority="1057">
      <formula>$CS$71="●"</formula>
    </cfRule>
  </conditionalFormatting>
  <conditionalFormatting sqref="A57:C57">
    <cfRule type="expression" dxfId="16" priority="18">
      <formula>$CS$68="●"</formula>
    </cfRule>
  </conditionalFormatting>
  <conditionalFormatting sqref="U37:W37">
    <cfRule type="expression" dxfId="15" priority="17">
      <formula>$CS$68="●"</formula>
    </cfRule>
  </conditionalFormatting>
  <conditionalFormatting sqref="BI27:BK27">
    <cfRule type="expression" dxfId="14" priority="16">
      <formula>$CS$69="●"</formula>
    </cfRule>
  </conditionalFormatting>
  <conditionalFormatting sqref="CC27:CE27">
    <cfRule type="expression" dxfId="13" priority="15">
      <formula>$CS$70="●"</formula>
    </cfRule>
  </conditionalFormatting>
  <conditionalFormatting sqref="U19:W19">
    <cfRule type="expression" dxfId="12" priority="14">
      <formula>$CS$68="●"</formula>
    </cfRule>
  </conditionalFormatting>
  <conditionalFormatting sqref="CC28:CE28">
    <cfRule type="expression" dxfId="11" priority="13">
      <formula>$CS$70="●"</formula>
    </cfRule>
  </conditionalFormatting>
  <conditionalFormatting sqref="AO22">
    <cfRule type="expression" dxfId="10" priority="12">
      <formula>$CS$68="●"</formula>
    </cfRule>
  </conditionalFormatting>
  <conditionalFormatting sqref="AO25">
    <cfRule type="expression" dxfId="9" priority="11">
      <formula>$CS$68="●"</formula>
    </cfRule>
  </conditionalFormatting>
  <conditionalFormatting sqref="AO24">
    <cfRule type="expression" dxfId="8" priority="10">
      <formula>$CS$68="●"</formula>
    </cfRule>
  </conditionalFormatting>
  <conditionalFormatting sqref="AO23">
    <cfRule type="expression" dxfId="7" priority="9">
      <formula>$CS$68="●"</formula>
    </cfRule>
  </conditionalFormatting>
  <conditionalFormatting sqref="A39:C39">
    <cfRule type="expression" dxfId="6" priority="8">
      <formula>$CS$68="●"</formula>
    </cfRule>
  </conditionalFormatting>
  <conditionalFormatting sqref="AO17:AQ17">
    <cfRule type="expression" dxfId="5" priority="7">
      <formula>$CS$68="●"</formula>
    </cfRule>
  </conditionalFormatting>
  <conditionalFormatting sqref="AO18:AQ18">
    <cfRule type="expression" dxfId="4" priority="5">
      <formula>$CS$68="●"</formula>
    </cfRule>
  </conditionalFormatting>
  <conditionalFormatting sqref="AO16:AQ16">
    <cfRule type="expression" dxfId="3" priority="4">
      <formula>$CS$68="●"</formula>
    </cfRule>
  </conditionalFormatting>
  <conditionalFormatting sqref="AO19:AQ19">
    <cfRule type="expression" dxfId="2" priority="3">
      <formula>$CS$68="●"</formula>
    </cfRule>
  </conditionalFormatting>
  <conditionalFormatting sqref="AO20:AQ20">
    <cfRule type="expression" dxfId="1" priority="2">
      <formula>$CS$68="●"</formula>
    </cfRule>
  </conditionalFormatting>
  <conditionalFormatting sqref="A38:C38">
    <cfRule type="expression" dxfId="0" priority="1">
      <formula>$CS$68="●"</formula>
    </cfRule>
  </conditionalFormatting>
  <dataValidations count="2">
    <dataValidation type="list" allowBlank="1" showInputMessage="1" showErrorMessage="1" sqref="CS68:CU71" xr:uid="{00000000-0002-0000-0100-000000000000}">
      <formula1>"●,　"</formula1>
    </dataValidation>
    <dataValidation type="list" allowBlank="1" showInputMessage="1" showErrorMessage="1" sqref="A5:G8" xr:uid="{00000000-0002-0000-0100-000001000000}">
      <formula1>$AV$3:$AZ$3</formula1>
    </dataValidation>
  </dataValidations>
  <pageMargins left="0.78740157480314965" right="0.39370078740157483" top="0.39370078740157483" bottom="0.21" header="0.51181102362204722" footer="0.45"/>
  <pageSetup paperSize="8" scale="7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47</xdr:col>
                    <xdr:colOff>0</xdr:colOff>
                    <xdr:row>7</xdr:row>
                    <xdr:rowOff>0</xdr:rowOff>
                  </from>
                  <to>
                    <xdr:col>56</xdr:col>
                    <xdr:colOff>0</xdr:colOff>
                    <xdr:row>9</xdr:row>
                    <xdr:rowOff>314325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47</xdr:col>
                    <xdr:colOff>9525</xdr:colOff>
                    <xdr:row>8</xdr:row>
                    <xdr:rowOff>0</xdr:rowOff>
                  </from>
                  <to>
                    <xdr:col>51</xdr:col>
                    <xdr:colOff>47625</xdr:colOff>
                    <xdr:row>9</xdr:row>
                    <xdr:rowOff>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47</xdr:col>
                    <xdr:colOff>9525</xdr:colOff>
                    <xdr:row>9</xdr:row>
                    <xdr:rowOff>47625</xdr:rowOff>
                  </from>
                  <to>
                    <xdr:col>49</xdr:col>
                    <xdr:colOff>152400</xdr:colOff>
                    <xdr:row>9</xdr:row>
                    <xdr:rowOff>276225</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51</xdr:col>
                    <xdr:colOff>9525</xdr:colOff>
                    <xdr:row>9</xdr:row>
                    <xdr:rowOff>47625</xdr:rowOff>
                  </from>
                  <to>
                    <xdr:col>54</xdr:col>
                    <xdr:colOff>104775</xdr:colOff>
                    <xdr:row>9</xdr:row>
                    <xdr:rowOff>276225</xdr:rowOff>
                  </to>
                </anchor>
              </controlPr>
            </control>
          </mc:Choice>
        </mc:AlternateContent>
        <mc:AlternateContent xmlns:mc="http://schemas.openxmlformats.org/markup-compatibility/2006">
          <mc:Choice Requires="x14">
            <control shapeId="4101" r:id="rId8" name="Group Box 5">
              <controlPr defaultSize="0" autoFill="0" autoPict="0">
                <anchor moveWithCells="1">
                  <from>
                    <xdr:col>56</xdr:col>
                    <xdr:colOff>0</xdr:colOff>
                    <xdr:row>3</xdr:row>
                    <xdr:rowOff>0</xdr:rowOff>
                  </from>
                  <to>
                    <xdr:col>68</xdr:col>
                    <xdr:colOff>152400</xdr:colOff>
                    <xdr:row>9</xdr:row>
                    <xdr:rowOff>314325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64</xdr:col>
                    <xdr:colOff>19050</xdr:colOff>
                    <xdr:row>3</xdr:row>
                    <xdr:rowOff>0</xdr:rowOff>
                  </from>
                  <to>
                    <xdr:col>68</xdr:col>
                    <xdr:colOff>47625</xdr:colOff>
                    <xdr:row>4</xdr:row>
                    <xdr:rowOff>0</xdr:rowOff>
                  </to>
                </anchor>
              </controlPr>
            </control>
          </mc:Choice>
        </mc:AlternateContent>
        <mc:AlternateContent xmlns:mc="http://schemas.openxmlformats.org/markup-compatibility/2006">
          <mc:Choice Requires="x14">
            <control shapeId="4103" r:id="rId10" name="Option Button 7">
              <controlPr defaultSize="0" autoFill="0" autoLine="0" autoPict="0">
                <anchor moveWithCells="1">
                  <from>
                    <xdr:col>56</xdr:col>
                    <xdr:colOff>28575</xdr:colOff>
                    <xdr:row>3</xdr:row>
                    <xdr:rowOff>171450</xdr:rowOff>
                  </from>
                  <to>
                    <xdr:col>60</xdr:col>
                    <xdr:colOff>0</xdr:colOff>
                    <xdr:row>5</xdr:row>
                    <xdr:rowOff>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64</xdr:col>
                    <xdr:colOff>9525</xdr:colOff>
                    <xdr:row>4</xdr:row>
                    <xdr:rowOff>0</xdr:rowOff>
                  </from>
                  <to>
                    <xdr:col>67</xdr:col>
                    <xdr:colOff>0</xdr:colOff>
                    <xdr:row>5</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47</xdr:col>
                    <xdr:colOff>9525</xdr:colOff>
                    <xdr:row>6</xdr:row>
                    <xdr:rowOff>38100</xdr:rowOff>
                  </from>
                  <to>
                    <xdr:col>50</xdr:col>
                    <xdr:colOff>104775</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さいたま①</vt:lpstr>
      <vt:lpstr>さいたま②</vt:lpstr>
      <vt:lpstr>さいたま①!Print_Area</vt:lpstr>
      <vt:lpstr>さいたま②!Print_Area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h-sakamoto</dc:creator>
  <cp:lastModifiedBy>佐藤 孝行</cp:lastModifiedBy>
  <cp:lastPrinted>2020-05-18T06:16:57Z</cp:lastPrinted>
  <dcterms:created xsi:type="dcterms:W3CDTF">2011-10-06T01:12:04Z</dcterms:created>
  <dcterms:modified xsi:type="dcterms:W3CDTF">2020-07-14T02:29:35Z</dcterms:modified>
</cp:coreProperties>
</file>