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共有\ポスメイト管理\04.集計書類\04.エリア表の更新\2023年\９月\"/>
    </mc:Choice>
  </mc:AlternateContent>
  <xr:revisionPtr revIDLastSave="0" documentId="13_ncr:1_{37412A02-CEBF-4070-980E-5DE1D82532AE}" xr6:coauthVersionLast="47" xr6:coauthVersionMax="47" xr10:uidLastSave="{00000000-0000-0000-0000-000000000000}"/>
  <bookViews>
    <workbookView xWindow="30405" yWindow="2895" windowWidth="19785" windowHeight="12315" xr2:uid="{46DC06B6-6AF1-4882-854C-14E3D1EB0032}"/>
  </bookViews>
  <sheets>
    <sheet name="市原①" sheetId="1" r:id="rId1"/>
    <sheet name="市原②" sheetId="2" r:id="rId2"/>
  </sheets>
  <definedNames>
    <definedName name="_xlnm.Print_Area" localSheetId="0">市原①!$A$1:$CV$84</definedName>
    <definedName name="_xlnm.Print_Area" localSheetId="1">市原②!$A$1:$CV$72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E1" i="1" l="1"/>
  <c r="CE1" i="2" s="1"/>
  <c r="P62" i="2"/>
  <c r="M62" i="2"/>
  <c r="P50" i="2"/>
  <c r="AZ48" i="2"/>
  <c r="AW48" i="2"/>
  <c r="AZ45" i="2"/>
  <c r="AW45" i="2"/>
  <c r="AH39" i="2"/>
  <c r="AK12" i="2" s="1"/>
  <c r="M50" i="2"/>
  <c r="P38" i="2"/>
  <c r="M38" i="2"/>
  <c r="AE39" i="2"/>
  <c r="CN55" i="2" s="1"/>
  <c r="AH36" i="2"/>
  <c r="AZ33" i="2"/>
  <c r="AW33" i="2"/>
  <c r="AE36" i="2"/>
  <c r="AH32" i="2"/>
  <c r="P31" i="2"/>
  <c r="AE32" i="2"/>
  <c r="AH26" i="2"/>
  <c r="AZ24" i="2"/>
  <c r="M31" i="2"/>
  <c r="P18" i="2"/>
  <c r="M18" i="2"/>
  <c r="AE26" i="2"/>
  <c r="AW24" i="2"/>
  <c r="CN56" i="2" s="1"/>
  <c r="CJ3" i="2"/>
  <c r="BD3" i="2"/>
  <c r="AQ3" i="2"/>
  <c r="AR3" i="2" s="1"/>
  <c r="AS3" i="2" s="1"/>
  <c r="AT3" i="2" s="1"/>
  <c r="AU3" i="2" s="1"/>
  <c r="AV3" i="2" s="1"/>
  <c r="AW3" i="2" s="1"/>
  <c r="AX3" i="2" s="1"/>
  <c r="AY3" i="2" s="1"/>
  <c r="AZ3" i="2" s="1"/>
  <c r="CW1" i="2"/>
  <c r="BN74" i="1"/>
  <c r="CD69" i="1"/>
  <c r="CA69" i="1"/>
  <c r="BK74" i="1"/>
  <c r="BN68" i="1"/>
  <c r="N68" i="1"/>
  <c r="AD60" i="1"/>
  <c r="CT59" i="1"/>
  <c r="CQ59" i="1"/>
  <c r="CD58" i="1"/>
  <c r="CA58" i="1"/>
  <c r="K68" i="1"/>
  <c r="N54" i="1"/>
  <c r="CT52" i="1"/>
  <c r="CQ52" i="1"/>
  <c r="BK68" i="1"/>
  <c r="BN51" i="1"/>
  <c r="BK51" i="1"/>
  <c r="CD49" i="1"/>
  <c r="CT48" i="1"/>
  <c r="AT47" i="1"/>
  <c r="AQ47" i="1"/>
  <c r="CA49" i="1"/>
  <c r="BN45" i="1"/>
  <c r="CQ48" i="1"/>
  <c r="CD44" i="1"/>
  <c r="CA44" i="1"/>
  <c r="CT43" i="1"/>
  <c r="CQ43" i="1"/>
  <c r="CT39" i="1"/>
  <c r="AA60" i="1"/>
  <c r="K54" i="1"/>
  <c r="AD37" i="1"/>
  <c r="AA37" i="1"/>
  <c r="N37" i="1"/>
  <c r="K37" i="1"/>
  <c r="CD35" i="1"/>
  <c r="CA35" i="1"/>
  <c r="N34" i="1"/>
  <c r="K34" i="1"/>
  <c r="AA80" i="1"/>
  <c r="CQ39" i="1"/>
  <c r="CD31" i="1"/>
  <c r="CA31" i="1"/>
  <c r="AA79" i="1"/>
  <c r="CT30" i="1"/>
  <c r="BK45" i="1"/>
  <c r="BN29" i="1"/>
  <c r="BA12" i="1" s="1"/>
  <c r="AT24" i="1"/>
  <c r="AQ24" i="1"/>
  <c r="AD23" i="1"/>
  <c r="AA23" i="1"/>
  <c r="N22" i="1"/>
  <c r="AM12" i="1" s="1"/>
  <c r="K22" i="1"/>
  <c r="CQ30" i="1"/>
  <c r="CT19" i="1"/>
  <c r="AA75" i="1"/>
  <c r="AA76" i="1"/>
  <c r="CD16" i="1"/>
  <c r="CA16" i="1"/>
  <c r="AT16" i="1"/>
  <c r="AQ16" i="1"/>
  <c r="CQ19" i="1"/>
  <c r="AA81" i="1"/>
  <c r="AA74" i="1"/>
  <c r="CM12" i="1"/>
  <c r="BD3" i="1"/>
  <c r="AQ3" i="1"/>
  <c r="AR3" i="1" s="1"/>
  <c r="AS3" i="1" s="1"/>
  <c r="AT3" i="1" s="1"/>
  <c r="AU3" i="1" s="1"/>
  <c r="AV3" i="1" s="1"/>
  <c r="AW3" i="1" s="1"/>
  <c r="AX3" i="1" s="1"/>
  <c r="AY3" i="1" s="1"/>
  <c r="AZ3" i="1" s="1"/>
  <c r="AI48" i="1" l="1"/>
  <c r="AN49" i="2"/>
  <c r="CN57" i="2"/>
  <c r="CN58" i="2" s="1"/>
  <c r="AA78" i="1"/>
  <c r="BK29" i="1"/>
  <c r="CI60" i="1" s="1"/>
  <c r="AA77" i="1" s="1"/>
  <c r="AA82" i="1" s="1"/>
  <c r="A12" i="2"/>
  <c r="AF8" i="2" s="1"/>
  <c r="A12" i="1"/>
  <c r="AF8" i="1" s="1"/>
</calcChain>
</file>

<file path=xl/sharedStrings.xml><?xml version="1.0" encoding="utf-8"?>
<sst xmlns="http://schemas.openxmlformats.org/spreadsheetml/2006/main" count="1037" uniqueCount="883">
  <si>
    <t>折込チラシ申込書⑨</t>
    <phoneticPr fontId="3"/>
  </si>
  <si>
    <r>
      <t>㈱地域新聞社　千葉</t>
    </r>
    <r>
      <rPr>
        <b/>
        <sz val="20"/>
        <rFont val="ＭＳ Ｐゴシック"/>
        <family val="3"/>
        <charset val="128"/>
      </rPr>
      <t>支社</t>
    </r>
    <r>
      <rPr>
        <b/>
        <sz val="18"/>
        <rFont val="ＭＳ Ｐゴシック"/>
        <family val="3"/>
        <charset val="128"/>
      </rPr>
      <t xml:space="preserve"> </t>
    </r>
    <r>
      <rPr>
        <b/>
        <sz val="20"/>
        <rFont val="ＭＳ Ｐゴシック"/>
        <family val="3"/>
        <charset val="128"/>
      </rPr>
      <t>tel.043-223-0185／fax.043-223-0180</t>
    </r>
    <r>
      <rPr>
        <b/>
        <sz val="18"/>
        <rFont val="ＭＳ Ｐゴシック"/>
        <family val="3"/>
        <charset val="128"/>
      </rPr>
      <t xml:space="preserve">  </t>
    </r>
    <r>
      <rPr>
        <sz val="14"/>
        <rFont val="ＭＳ Ｐゴシック"/>
        <family val="3"/>
        <charset val="128"/>
      </rPr>
      <t>〒260-0003 千葉市中央区鶴沢町20-16　ユニバース千葉ビル6階</t>
    </r>
    <rPh sb="7" eb="9">
      <t>チバ</t>
    </rPh>
    <phoneticPr fontId="3"/>
  </si>
  <si>
    <t>※太枠内をご記入ください</t>
    <rPh sb="1" eb="3">
      <t>フトワク</t>
    </rPh>
    <rPh sb="3" eb="4">
      <t>ナイ</t>
    </rPh>
    <rPh sb="6" eb="8">
      <t>キニュウ</t>
    </rPh>
    <phoneticPr fontId="3"/>
  </si>
  <si>
    <t>　※当社担当記入欄</t>
    <phoneticPr fontId="3"/>
  </si>
  <si>
    <t>発行日</t>
    <rPh sb="0" eb="3">
      <t>ハッコウビ</t>
    </rPh>
    <phoneticPr fontId="3"/>
  </si>
  <si>
    <t>お客様名</t>
    <rPh sb="1" eb="3">
      <t>キャクサマ</t>
    </rPh>
    <rPh sb="3" eb="4">
      <t>メイ</t>
    </rPh>
    <phoneticPr fontId="3"/>
  </si>
  <si>
    <t>サイズ</t>
    <phoneticPr fontId="3"/>
  </si>
  <si>
    <t>地域新聞社担当</t>
    <rPh sb="0" eb="2">
      <t>チイキ</t>
    </rPh>
    <rPh sb="2" eb="5">
      <t>シンブンシャ</t>
    </rPh>
    <rPh sb="5" eb="7">
      <t>タントウ</t>
    </rPh>
    <phoneticPr fontId="3"/>
  </si>
  <si>
    <t>※ﾁﾗｼ不足時の調整ｴﾘｱ</t>
    <rPh sb="6" eb="7">
      <t>ジ</t>
    </rPh>
    <phoneticPr fontId="3"/>
  </si>
  <si>
    <t>納品方法</t>
    <phoneticPr fontId="3"/>
  </si>
  <si>
    <t xml:space="preserve">　 </t>
    <phoneticPr fontId="3"/>
  </si>
  <si>
    <t xml:space="preserve">納品済み  </t>
    <phoneticPr fontId="3"/>
  </si>
  <si>
    <t>伝票番号</t>
    <rPh sb="0" eb="2">
      <t>デンピョウ</t>
    </rPh>
    <rPh sb="2" eb="4">
      <t>バンゴウ</t>
    </rPh>
    <phoneticPr fontId="3"/>
  </si>
  <si>
    <t/>
  </si>
  <si>
    <t>印</t>
    <rPh sb="0" eb="1">
      <t>イン</t>
    </rPh>
    <phoneticPr fontId="3"/>
  </si>
  <si>
    <t>■お申込み締切り</t>
    <rPh sb="2" eb="4">
      <t>モウシコ</t>
    </rPh>
    <rPh sb="5" eb="7">
      <t>シメキ</t>
    </rPh>
    <phoneticPr fontId="3"/>
  </si>
  <si>
    <t>（No.</t>
    <phoneticPr fontId="3"/>
  </si>
  <si>
    <t>）</t>
    <phoneticPr fontId="3"/>
  </si>
  <si>
    <t>ルート便</t>
    <rPh sb="3" eb="4">
      <t>ビン</t>
    </rPh>
    <phoneticPr fontId="3"/>
  </si>
  <si>
    <t>引き取り</t>
    <rPh sb="0" eb="1">
      <t>ヒ</t>
    </rPh>
    <rPh sb="2" eb="3">
      <t>ト</t>
    </rPh>
    <phoneticPr fontId="3"/>
  </si>
  <si>
    <t>折込希望週の前週金曜日18：00まで</t>
    <phoneticPr fontId="3"/>
  </si>
  <si>
    <t>直納</t>
    <rPh sb="0" eb="1">
      <t>チョク</t>
    </rPh>
    <rPh sb="1" eb="2">
      <t>ノウ</t>
    </rPh>
    <phoneticPr fontId="3"/>
  </si>
  <si>
    <t>備考</t>
    <rPh sb="0" eb="2">
      <t>ビコウ</t>
    </rPh>
    <phoneticPr fontId="3"/>
  </si>
  <si>
    <t>■注文の取消・訂正について</t>
    <rPh sb="1" eb="3">
      <t>チュウモン</t>
    </rPh>
    <rPh sb="4" eb="6">
      <t>トリケシ</t>
    </rPh>
    <rPh sb="7" eb="9">
      <t>テイセイ</t>
    </rPh>
    <phoneticPr fontId="3"/>
  </si>
  <si>
    <t>TEL</t>
    <phoneticPr fontId="3"/>
  </si>
  <si>
    <t>-</t>
    <phoneticPr fontId="3"/>
  </si>
  <si>
    <t>（担当：</t>
    <rPh sb="1" eb="3">
      <t>タントウ</t>
    </rPh>
    <phoneticPr fontId="3"/>
  </si>
  <si>
    <t>様）</t>
    <rPh sb="0" eb="1">
      <t>サマ</t>
    </rPh>
    <phoneticPr fontId="3"/>
  </si>
  <si>
    <t>数量</t>
    <rPh sb="0" eb="2">
      <t>スウリョウ</t>
    </rPh>
    <phoneticPr fontId="3"/>
  </si>
  <si>
    <t>千</t>
    <rPh sb="0" eb="1">
      <t>セン</t>
    </rPh>
    <phoneticPr fontId="3"/>
  </si>
  <si>
    <t>お任せ</t>
    <rPh sb="1" eb="2">
      <t>マカ</t>
    </rPh>
    <phoneticPr fontId="3"/>
  </si>
  <si>
    <t>納品日</t>
    <rPh sb="0" eb="3">
      <t>ノウヒンビ</t>
    </rPh>
    <phoneticPr fontId="3"/>
  </si>
  <si>
    <t>納品部数</t>
    <rPh sb="0" eb="2">
      <t>ノウヒン</t>
    </rPh>
    <rPh sb="2" eb="4">
      <t>ブスウ</t>
    </rPh>
    <phoneticPr fontId="3"/>
  </si>
  <si>
    <t>折込前週金曜18時～当週月曜18時</t>
    <rPh sb="2" eb="4">
      <t>ゼンシュウ</t>
    </rPh>
    <rPh sb="4" eb="6">
      <t>キンヨウ</t>
    </rPh>
    <rPh sb="8" eb="9">
      <t>ジ</t>
    </rPh>
    <rPh sb="10" eb="12">
      <t>トウシュウ</t>
    </rPh>
    <rPh sb="12" eb="14">
      <t>ゲツヨウ</t>
    </rPh>
    <rPh sb="16" eb="17">
      <t>ジ</t>
    </rPh>
    <phoneticPr fontId="3"/>
  </si>
  <si>
    <t>チラシ名</t>
    <rPh sb="3" eb="4">
      <t>メイ</t>
    </rPh>
    <phoneticPr fontId="3"/>
  </si>
  <si>
    <t>※余りﾁﾗｼの処理方法</t>
    <rPh sb="7" eb="9">
      <t>ショリ</t>
    </rPh>
    <rPh sb="9" eb="11">
      <t>ホウホウ</t>
    </rPh>
    <phoneticPr fontId="3"/>
  </si>
  <si>
    <t>変更料が50％発生します。</t>
    <rPh sb="0" eb="3">
      <t>ヘンコウリョウ</t>
    </rPh>
    <rPh sb="7" eb="9">
      <t>ハッセイ</t>
    </rPh>
    <phoneticPr fontId="3"/>
  </si>
  <si>
    <t>折込総数</t>
    <rPh sb="0" eb="2">
      <t>オリコミ</t>
    </rPh>
    <rPh sb="2" eb="4">
      <t>ソウスウ</t>
    </rPh>
    <phoneticPr fontId="3"/>
  </si>
  <si>
    <t>次回折込</t>
    <rPh sb="0" eb="2">
      <t>ジカイ</t>
    </rPh>
    <rPh sb="2" eb="4">
      <t>オリコミ</t>
    </rPh>
    <phoneticPr fontId="3"/>
  </si>
  <si>
    <t>※上記以降はお受けできません。</t>
    <rPh sb="1" eb="3">
      <t>ジョウキ</t>
    </rPh>
    <rPh sb="3" eb="5">
      <t>イコウ</t>
    </rPh>
    <rPh sb="7" eb="8">
      <t>ウ</t>
    </rPh>
    <phoneticPr fontId="3"/>
  </si>
  <si>
    <t>処分</t>
    <rPh sb="0" eb="2">
      <t>ショブン</t>
    </rPh>
    <phoneticPr fontId="3"/>
  </si>
  <si>
    <t>ご返却</t>
    <rPh sb="1" eb="3">
      <t>ヘンキャク</t>
    </rPh>
    <phoneticPr fontId="3"/>
  </si>
  <si>
    <t>※月曜祝日の場合は、1営業日前倒し</t>
    <rPh sb="1" eb="3">
      <t>ゲツヨウ</t>
    </rPh>
    <rPh sb="3" eb="5">
      <t>シュクジツ</t>
    </rPh>
    <rPh sb="6" eb="8">
      <t>バアイ</t>
    </rPh>
    <rPh sb="11" eb="14">
      <t>エイギョウビ</t>
    </rPh>
    <rPh sb="14" eb="16">
      <t>マエダオ</t>
    </rPh>
    <phoneticPr fontId="3"/>
  </si>
  <si>
    <t>部</t>
    <rPh sb="0" eb="1">
      <t>ブ</t>
    </rPh>
    <phoneticPr fontId="3"/>
  </si>
  <si>
    <t>千葉南版</t>
    <phoneticPr fontId="3"/>
  </si>
  <si>
    <t>エリア</t>
    <phoneticPr fontId="3"/>
  </si>
  <si>
    <t>市原版</t>
    <phoneticPr fontId="3"/>
  </si>
  <si>
    <t>No.</t>
    <phoneticPr fontId="3"/>
  </si>
  <si>
    <t>エリア名</t>
    <rPh sb="3" eb="4">
      <t>メイ</t>
    </rPh>
    <phoneticPr fontId="3"/>
  </si>
  <si>
    <t>部数</t>
    <rPh sb="0" eb="2">
      <t>ブスウ</t>
    </rPh>
    <phoneticPr fontId="3"/>
  </si>
  <si>
    <t>チェック欄</t>
    <rPh sb="4" eb="5">
      <t>ラン</t>
    </rPh>
    <phoneticPr fontId="3"/>
  </si>
  <si>
    <t>051001</t>
  </si>
  <si>
    <t>051046</t>
  </si>
  <si>
    <t>051087</t>
  </si>
  <si>
    <t>052179</t>
    <phoneticPr fontId="3"/>
  </si>
  <si>
    <t>052051</t>
  </si>
  <si>
    <t>052116</t>
    <phoneticPr fontId="3"/>
  </si>
  <si>
    <t>051002</t>
  </si>
  <si>
    <t>051044</t>
  </si>
  <si>
    <t>051088</t>
  </si>
  <si>
    <t>052001</t>
    <phoneticPr fontId="3"/>
  </si>
  <si>
    <t>052053</t>
  </si>
  <si>
    <t>052118</t>
    <phoneticPr fontId="3"/>
  </si>
  <si>
    <t>051003</t>
  </si>
  <si>
    <t>051033</t>
  </si>
  <si>
    <t>越智町</t>
  </si>
  <si>
    <t>052002</t>
  </si>
  <si>
    <t>菊間</t>
  </si>
  <si>
    <t>052168</t>
    <phoneticPr fontId="3"/>
  </si>
  <si>
    <t>051004</t>
  </si>
  <si>
    <t>051048</t>
  </si>
  <si>
    <t>051094</t>
  </si>
  <si>
    <t>052172</t>
    <phoneticPr fontId="3"/>
  </si>
  <si>
    <t>052054</t>
  </si>
  <si>
    <t>052169</t>
  </si>
  <si>
    <t>051005</t>
  </si>
  <si>
    <t>051047</t>
  </si>
  <si>
    <t>051095</t>
  </si>
  <si>
    <t>052003</t>
  </si>
  <si>
    <t>052055</t>
  </si>
  <si>
    <t>052170</t>
  </si>
  <si>
    <t>051026</t>
  </si>
  <si>
    <t>051112</t>
  </si>
  <si>
    <t>051096</t>
  </si>
  <si>
    <t>052004</t>
  </si>
  <si>
    <t>052057</t>
  </si>
  <si>
    <t>今津朝山・千種</t>
    <rPh sb="5" eb="7">
      <t>チグサ</t>
    </rPh>
    <phoneticPr fontId="3"/>
  </si>
  <si>
    <t>051027</t>
  </si>
  <si>
    <t>051035</t>
  </si>
  <si>
    <t>051089</t>
  </si>
  <si>
    <t>052005</t>
  </si>
  <si>
    <t>052058</t>
  </si>
  <si>
    <t>052119</t>
    <phoneticPr fontId="3"/>
  </si>
  <si>
    <t>051122</t>
  </si>
  <si>
    <t>051049</t>
  </si>
  <si>
    <t>051092</t>
  </si>
  <si>
    <t>052006</t>
  </si>
  <si>
    <t>052094</t>
  </si>
  <si>
    <t>052122</t>
    <phoneticPr fontId="3"/>
  </si>
  <si>
    <t>川戸町・赤井町・鎌取町</t>
    <phoneticPr fontId="3"/>
  </si>
  <si>
    <t>051106</t>
  </si>
  <si>
    <t>051093</t>
  </si>
  <si>
    <t>052007</t>
  </si>
  <si>
    <t>052059</t>
  </si>
  <si>
    <t>052125</t>
  </si>
  <si>
    <t>051006</t>
  </si>
  <si>
    <t>おゆみ野南</t>
    <phoneticPr fontId="3"/>
  </si>
  <si>
    <t>051097</t>
  </si>
  <si>
    <t>052100</t>
    <phoneticPr fontId="3"/>
  </si>
  <si>
    <t>052060</t>
  </si>
  <si>
    <t>052126</t>
  </si>
  <si>
    <t>051008</t>
  </si>
  <si>
    <t>051054</t>
  </si>
  <si>
    <t>大椎・土気町</t>
    <phoneticPr fontId="3"/>
  </si>
  <si>
    <t>052008</t>
  </si>
  <si>
    <t>052061</t>
  </si>
  <si>
    <t>052127</t>
  </si>
  <si>
    <t>051009</t>
  </si>
  <si>
    <t>051099</t>
    <phoneticPr fontId="3"/>
  </si>
  <si>
    <t>051073</t>
  </si>
  <si>
    <t>052093</t>
  </si>
  <si>
    <t>052062</t>
  </si>
  <si>
    <t>052128</t>
  </si>
  <si>
    <t>051014</t>
  </si>
  <si>
    <t>051055</t>
  </si>
  <si>
    <t>051074</t>
  </si>
  <si>
    <t>052009</t>
  </si>
  <si>
    <t>052063</t>
  </si>
  <si>
    <t>052129</t>
  </si>
  <si>
    <t>051015</t>
  </si>
  <si>
    <t>051057</t>
  </si>
  <si>
    <t>051075</t>
  </si>
  <si>
    <t>052099</t>
    <phoneticPr fontId="3"/>
  </si>
  <si>
    <t>052064</t>
  </si>
  <si>
    <t>052130</t>
  </si>
  <si>
    <t>051138</t>
    <phoneticPr fontId="3"/>
  </si>
  <si>
    <t>051058</t>
  </si>
  <si>
    <t>051117</t>
  </si>
  <si>
    <t>052010</t>
  </si>
  <si>
    <t>052065</t>
  </si>
  <si>
    <t>052173</t>
    <phoneticPr fontId="3"/>
  </si>
  <si>
    <t>051016</t>
  </si>
  <si>
    <t>051060</t>
  </si>
  <si>
    <t>051076</t>
  </si>
  <si>
    <t>八幡</t>
  </si>
  <si>
    <t>052097</t>
    <phoneticPr fontId="3"/>
  </si>
  <si>
    <t>052174</t>
    <phoneticPr fontId="3"/>
  </si>
  <si>
    <t>051017</t>
  </si>
  <si>
    <t>051061</t>
  </si>
  <si>
    <t>051077</t>
  </si>
  <si>
    <t>052011</t>
  </si>
  <si>
    <t>052066</t>
  </si>
  <si>
    <t>姉崎</t>
  </si>
  <si>
    <t>051121</t>
  </si>
  <si>
    <t>051062</t>
  </si>
  <si>
    <t>051078</t>
  </si>
  <si>
    <t>052012</t>
  </si>
  <si>
    <t>大厩・辰巳台</t>
  </si>
  <si>
    <t>052135</t>
    <phoneticPr fontId="3"/>
  </si>
  <si>
    <t>051018</t>
  </si>
  <si>
    <t>051063</t>
  </si>
  <si>
    <t>051079</t>
  </si>
  <si>
    <t>052013</t>
  </si>
  <si>
    <t>052072</t>
    <phoneticPr fontId="3"/>
  </si>
  <si>
    <t>052136</t>
  </si>
  <si>
    <t>051019</t>
  </si>
  <si>
    <t>051064</t>
    <phoneticPr fontId="3"/>
  </si>
  <si>
    <t>051080</t>
  </si>
  <si>
    <t>052014</t>
  </si>
  <si>
    <t>052073</t>
  </si>
  <si>
    <t>052137</t>
  </si>
  <si>
    <t>塩田・浜野・村田町</t>
  </si>
  <si>
    <t>051131</t>
    <phoneticPr fontId="3"/>
  </si>
  <si>
    <t>051081</t>
  </si>
  <si>
    <t>052015</t>
  </si>
  <si>
    <t>052074</t>
  </si>
  <si>
    <t>052138</t>
  </si>
  <si>
    <t>051024</t>
  </si>
  <si>
    <t>051132</t>
    <phoneticPr fontId="3"/>
  </si>
  <si>
    <t>051082</t>
  </si>
  <si>
    <t>052016</t>
  </si>
  <si>
    <t>門前・郡本・藤井・山田橋</t>
  </si>
  <si>
    <t>052139</t>
  </si>
  <si>
    <t>051025</t>
  </si>
  <si>
    <t>051134</t>
    <phoneticPr fontId="3"/>
  </si>
  <si>
    <t>051083</t>
  </si>
  <si>
    <t>052092</t>
  </si>
  <si>
    <t>052075</t>
  </si>
  <si>
    <t>052140</t>
  </si>
  <si>
    <t>生実町</t>
  </si>
  <si>
    <t>誉田・瀬又・高田町</t>
    <phoneticPr fontId="3"/>
  </si>
  <si>
    <t>051084</t>
  </si>
  <si>
    <t>052017</t>
  </si>
  <si>
    <t>052098</t>
    <phoneticPr fontId="3"/>
  </si>
  <si>
    <t>052142</t>
  </si>
  <si>
    <t>051038</t>
  </si>
  <si>
    <t>051101</t>
  </si>
  <si>
    <t>051085</t>
  </si>
  <si>
    <t>052018</t>
  </si>
  <si>
    <t>052076</t>
  </si>
  <si>
    <t>052167</t>
    <phoneticPr fontId="3"/>
  </si>
  <si>
    <t>051039</t>
  </si>
  <si>
    <t>051118</t>
  </si>
  <si>
    <t>051086</t>
  </si>
  <si>
    <t>052019</t>
  </si>
  <si>
    <t>052077</t>
  </si>
  <si>
    <t>青葉台</t>
  </si>
  <si>
    <t>051045</t>
  </si>
  <si>
    <t>051065</t>
  </si>
  <si>
    <t>051116</t>
  </si>
  <si>
    <t>052020</t>
  </si>
  <si>
    <t>052095</t>
  </si>
  <si>
    <t>052144</t>
    <phoneticPr fontId="3"/>
  </si>
  <si>
    <t>051041</t>
  </si>
  <si>
    <t>051136</t>
    <phoneticPr fontId="3"/>
  </si>
  <si>
    <t>051090</t>
  </si>
  <si>
    <t>052021</t>
  </si>
  <si>
    <t>052078</t>
  </si>
  <si>
    <t>052145</t>
  </si>
  <si>
    <t>051042</t>
  </si>
  <si>
    <t>051119</t>
  </si>
  <si>
    <t>051103</t>
    <phoneticPr fontId="3"/>
  </si>
  <si>
    <t>052022</t>
  </si>
  <si>
    <t>052079</t>
  </si>
  <si>
    <t>052146</t>
  </si>
  <si>
    <t>051110</t>
  </si>
  <si>
    <t>051127</t>
    <phoneticPr fontId="3"/>
  </si>
  <si>
    <t>051133</t>
    <phoneticPr fontId="3"/>
  </si>
  <si>
    <t>052023</t>
  </si>
  <si>
    <t>052080</t>
  </si>
  <si>
    <t>泉台</t>
  </si>
  <si>
    <t>051028</t>
  </si>
  <si>
    <t>051104</t>
  </si>
  <si>
    <t>051135</t>
    <phoneticPr fontId="3"/>
  </si>
  <si>
    <t>052024</t>
  </si>
  <si>
    <t>国分寺台（北・西・中央）</t>
  </si>
  <si>
    <t>052147</t>
    <phoneticPr fontId="3"/>
  </si>
  <si>
    <t>051029</t>
  </si>
  <si>
    <t>051066</t>
  </si>
  <si>
    <t>051129</t>
    <phoneticPr fontId="3"/>
  </si>
  <si>
    <t>白金・君塚</t>
  </si>
  <si>
    <t>052081</t>
  </si>
  <si>
    <t>052148</t>
  </si>
  <si>
    <t>051030</t>
  </si>
  <si>
    <t>051067</t>
  </si>
  <si>
    <t>051130</t>
    <phoneticPr fontId="3"/>
  </si>
  <si>
    <t>052025</t>
  </si>
  <si>
    <t>052082</t>
  </si>
  <si>
    <t>052149</t>
  </si>
  <si>
    <t>051111</t>
  </si>
  <si>
    <t>051128</t>
    <phoneticPr fontId="3"/>
  </si>
  <si>
    <t>あすみが丘　</t>
  </si>
  <si>
    <t>052026</t>
  </si>
  <si>
    <t>052083</t>
  </si>
  <si>
    <t>052150</t>
  </si>
  <si>
    <t>051037</t>
  </si>
  <si>
    <t>051069</t>
  </si>
  <si>
    <t>合計</t>
    <phoneticPr fontId="3"/>
  </si>
  <si>
    <t>052027</t>
  </si>
  <si>
    <t>052084</t>
  </si>
  <si>
    <t>椎の木台・桜台</t>
  </si>
  <si>
    <t>051050</t>
  </si>
  <si>
    <t>051068</t>
  </si>
  <si>
    <t>052028</t>
  </si>
  <si>
    <t>国分寺台（東・南）</t>
  </si>
  <si>
    <t>052151</t>
    <phoneticPr fontId="3"/>
  </si>
  <si>
    <t>051120</t>
  </si>
  <si>
    <t>051113</t>
  </si>
  <si>
    <t>052029</t>
  </si>
  <si>
    <t>052085</t>
  </si>
  <si>
    <t>052154</t>
    <phoneticPr fontId="3"/>
  </si>
  <si>
    <t>051051</t>
  </si>
  <si>
    <t>051123</t>
    <phoneticPr fontId="3"/>
  </si>
  <si>
    <t>五井東・五井中央東</t>
  </si>
  <si>
    <t>052086</t>
  </si>
  <si>
    <t>052155</t>
  </si>
  <si>
    <t>051052</t>
  </si>
  <si>
    <t>051125</t>
    <phoneticPr fontId="3"/>
  </si>
  <si>
    <t>052030</t>
  </si>
  <si>
    <t>052177</t>
    <phoneticPr fontId="3"/>
  </si>
  <si>
    <t>有秋台</t>
  </si>
  <si>
    <t>051114</t>
  </si>
  <si>
    <t>051126</t>
    <phoneticPr fontId="3"/>
  </si>
  <si>
    <t>052031</t>
  </si>
  <si>
    <t>052088</t>
  </si>
  <si>
    <t>052156</t>
    <phoneticPr fontId="3"/>
  </si>
  <si>
    <t>おゆみ野</t>
    <phoneticPr fontId="3"/>
  </si>
  <si>
    <t>051070</t>
  </si>
  <si>
    <t>052032</t>
  </si>
  <si>
    <t>052090</t>
  </si>
  <si>
    <t>052157</t>
  </si>
  <si>
    <t>051040</t>
  </si>
  <si>
    <t>051071</t>
  </si>
  <si>
    <t>052033</t>
  </si>
  <si>
    <t>052091</t>
    <phoneticPr fontId="3"/>
  </si>
  <si>
    <t>052158</t>
  </si>
  <si>
    <t>051108</t>
  </si>
  <si>
    <t>051072</t>
  </si>
  <si>
    <t>052034</t>
  </si>
  <si>
    <t>052175</t>
    <phoneticPr fontId="3"/>
  </si>
  <si>
    <t>052159</t>
  </si>
  <si>
    <t>051098</t>
  </si>
  <si>
    <t>051105</t>
  </si>
  <si>
    <t>アパート・マンションの占有率</t>
    <rPh sb="11" eb="13">
      <t>センユウ</t>
    </rPh>
    <rPh sb="13" eb="14">
      <t>リツ</t>
    </rPh>
    <phoneticPr fontId="8"/>
  </si>
  <si>
    <t>052035</t>
  </si>
  <si>
    <t>052178</t>
    <phoneticPr fontId="3"/>
  </si>
  <si>
    <t>052160</t>
  </si>
  <si>
    <t>051043</t>
  </si>
  <si>
    <t>051102</t>
  </si>
  <si>
    <t>30％以下【</t>
    <rPh sb="3" eb="5">
      <t>イカ</t>
    </rPh>
    <phoneticPr fontId="8"/>
  </si>
  <si>
    <t>】</t>
  </si>
  <si>
    <t>052036</t>
  </si>
  <si>
    <t>西広・惣社・根田</t>
  </si>
  <si>
    <t>052161</t>
  </si>
  <si>
    <t>051032</t>
  </si>
  <si>
    <t>051107</t>
  </si>
  <si>
    <t>30～60％【</t>
  </si>
  <si>
    <t>052037</t>
  </si>
  <si>
    <t>052103</t>
    <phoneticPr fontId="3"/>
  </si>
  <si>
    <t>光風台</t>
  </si>
  <si>
    <t>051137</t>
    <phoneticPr fontId="3"/>
  </si>
  <si>
    <t>ちはら台</t>
    <phoneticPr fontId="3"/>
  </si>
  <si>
    <t>60％以上【</t>
    <rPh sb="3" eb="5">
      <t>イジョウ</t>
    </rPh>
    <phoneticPr fontId="8"/>
  </si>
  <si>
    <t>052038</t>
  </si>
  <si>
    <t>052171</t>
    <phoneticPr fontId="3"/>
  </si>
  <si>
    <t>051031</t>
  </si>
  <si>
    <t>052039</t>
  </si>
  <si>
    <t>052104</t>
  </si>
  <si>
    <t>051034</t>
  </si>
  <si>
    <t>052040</t>
  </si>
  <si>
    <t>052105</t>
  </si>
  <si>
    <t>051036</t>
  </si>
  <si>
    <t>052041</t>
  </si>
  <si>
    <t>052106</t>
  </si>
  <si>
    <t>051109</t>
  </si>
  <si>
    <t>052042</t>
  </si>
  <si>
    <t>052107</t>
  </si>
  <si>
    <t>051115</t>
  </si>
  <si>
    <t>052043</t>
    <phoneticPr fontId="3"/>
  </si>
  <si>
    <t>052108</t>
  </si>
  <si>
    <t>051124</t>
    <phoneticPr fontId="3"/>
  </si>
  <si>
    <t>052176</t>
    <phoneticPr fontId="3"/>
  </si>
  <si>
    <t>052109</t>
  </si>
  <si>
    <t>051053</t>
  </si>
  <si>
    <t>052180</t>
    <phoneticPr fontId="3"/>
  </si>
  <si>
    <t>052112</t>
    <phoneticPr fontId="3"/>
  </si>
  <si>
    <t>おゆみ野中央・有吉</t>
    <phoneticPr fontId="3"/>
  </si>
  <si>
    <t>五井中央西・五井</t>
  </si>
  <si>
    <t>052114</t>
  </si>
  <si>
    <t>052046</t>
  </si>
  <si>
    <t>五井西・松ヶ島・青柳</t>
  </si>
  <si>
    <t>052047</t>
  </si>
  <si>
    <t>折込料金表（税別）</t>
    <phoneticPr fontId="3"/>
  </si>
  <si>
    <t>052048</t>
  </si>
  <si>
    <t>052049</t>
  </si>
  <si>
    <t>サ イ ズ</t>
  </si>
  <si>
    <t>単価</t>
    <rPh sb="0" eb="2">
      <t>タンカ</t>
    </rPh>
    <phoneticPr fontId="3"/>
  </si>
  <si>
    <t>厚物</t>
    <rPh sb="0" eb="1">
      <t>アツ</t>
    </rPh>
    <rPh sb="1" eb="2">
      <t>モノ</t>
    </rPh>
    <phoneticPr fontId="3"/>
  </si>
  <si>
    <t>ｌｋ</t>
  </si>
  <si>
    <t>部数</t>
    <phoneticPr fontId="3"/>
  </si>
  <si>
    <t>表示</t>
    <phoneticPr fontId="3"/>
  </si>
  <si>
    <t>052050</t>
  </si>
  <si>
    <t xml:space="preserve">    A6～B5・はがき（折なし）</t>
    <phoneticPr fontId="3"/>
  </si>
  <si>
    <t>中央区</t>
    <phoneticPr fontId="3"/>
  </si>
  <si>
    <t>部</t>
    <phoneticPr fontId="3"/>
  </si>
  <si>
    <t>若宮</t>
  </si>
  <si>
    <t xml:space="preserve">    Ａ　4　（折なし）</t>
    <rPh sb="9" eb="10">
      <t>オリ</t>
    </rPh>
    <phoneticPr fontId="3"/>
  </si>
  <si>
    <t>緑区</t>
    <phoneticPr fontId="3"/>
  </si>
  <si>
    <t>引取料</t>
    <rPh sb="0" eb="3">
      <t>ヒキトリリョウ</t>
    </rPh>
    <phoneticPr fontId="3"/>
  </si>
  <si>
    <t>1万部未満…3000円（税別）</t>
    <rPh sb="1" eb="3">
      <t>マンブ</t>
    </rPh>
    <rPh sb="3" eb="5">
      <t>ミマン</t>
    </rPh>
    <rPh sb="10" eb="11">
      <t>エン</t>
    </rPh>
    <rPh sb="12" eb="14">
      <t>ゼイベツ</t>
    </rPh>
    <phoneticPr fontId="3"/>
  </si>
  <si>
    <t xml:space="preserve">    Ｂ　4　（折なし）</t>
    <phoneticPr fontId="3"/>
  </si>
  <si>
    <t>緑区・中央区　混合</t>
    <rPh sb="3" eb="6">
      <t>チュウオウク</t>
    </rPh>
    <phoneticPr fontId="3"/>
  </si>
  <si>
    <t>1万部以上…1部につき0.3円（税別）</t>
    <rPh sb="1" eb="3">
      <t>マンブ</t>
    </rPh>
    <rPh sb="3" eb="5">
      <t>イジョウ</t>
    </rPh>
    <rPh sb="7" eb="8">
      <t>ブ</t>
    </rPh>
    <rPh sb="14" eb="15">
      <t>エン</t>
    </rPh>
    <rPh sb="16" eb="18">
      <t>ゼイベツ</t>
    </rPh>
    <phoneticPr fontId="3"/>
  </si>
  <si>
    <t xml:space="preserve">    Ａ3（二つ折り納品）</t>
  </si>
  <si>
    <t>市原市</t>
  </si>
  <si>
    <t>部</t>
  </si>
  <si>
    <t>納品先</t>
    <rPh sb="0" eb="3">
      <t>ノウヒンサキ</t>
    </rPh>
    <phoneticPr fontId="3"/>
  </si>
  <si>
    <t>㈱地域新聞社　千葉配送センター</t>
    <rPh sb="1" eb="5">
      <t>チイキシンブン</t>
    </rPh>
    <rPh sb="5" eb="6">
      <t>シャ</t>
    </rPh>
    <rPh sb="7" eb="9">
      <t>チバ</t>
    </rPh>
    <rPh sb="9" eb="11">
      <t>ハイソウ</t>
    </rPh>
    <phoneticPr fontId="3"/>
  </si>
  <si>
    <t xml:space="preserve">    Ｂ3（二つ折り納品）</t>
  </si>
  <si>
    <t>中央区・緑区　混合</t>
    <phoneticPr fontId="3"/>
  </si>
  <si>
    <t>※四六判91ｋｇ以上は厚物となります。（裁断により多少の誤差あり。1部あたりのｇ基準あり。）
※【併配】【折物】【特殊形状】の料金は別途お見積りさせていただきますので、お問合せください。</t>
    <phoneticPr fontId="3"/>
  </si>
  <si>
    <t>緑区・市原市　混合</t>
    <phoneticPr fontId="3"/>
  </si>
  <si>
    <t>　　　tel.047-489-6133</t>
    <phoneticPr fontId="3"/>
  </si>
  <si>
    <t>市原市・緑区　混合</t>
    <phoneticPr fontId="3"/>
  </si>
  <si>
    <t>※天災や感染症の蔓延により、エリアによって配布出来ない場合もございます。</t>
    <phoneticPr fontId="3"/>
  </si>
  <si>
    <t xml:space="preserve">〒276-0004　千葉県八千代市島田台981-1 </t>
    <phoneticPr fontId="3"/>
  </si>
  <si>
    <t>市原市・中央区　混合</t>
    <rPh sb="4" eb="6">
      <t>チュウオウ</t>
    </rPh>
    <phoneticPr fontId="3"/>
  </si>
  <si>
    <t>　</t>
  </si>
  <si>
    <t>※エリア部数と同数の折込をご希望の場合は『●』を、少ない部数をご希望の場合は数字を、チェック欄に入力ください。</t>
  </si>
  <si>
    <t>受付時間</t>
    <rPh sb="0" eb="4">
      <t>ウケツケジカン</t>
    </rPh>
    <phoneticPr fontId="3"/>
  </si>
  <si>
    <t>月・金：8時～17時</t>
  </si>
  <si>
    <t>※土日祝日は休業。
月曜祝日の場合は、15時まで納品受付</t>
    <phoneticPr fontId="3"/>
  </si>
  <si>
    <t>合計</t>
  </si>
  <si>
    <t>※水曜・木曜・金曜の3日間で配布となります。（時期によっては変則発行になる場合がございます。詳しくはお問合せください）</t>
  </si>
  <si>
    <t>火：納品不可</t>
    <rPh sb="2" eb="4">
      <t>ノウヒン</t>
    </rPh>
    <rPh sb="4" eb="6">
      <t>フカ</t>
    </rPh>
    <phoneticPr fontId="3"/>
  </si>
  <si>
    <t>※表示欄に「●」を入力すると、その市に
    該当するエリア番号の色が変わります。</t>
    <phoneticPr fontId="3"/>
  </si>
  <si>
    <t>※配布部数はエリア内にある実際の世帯数と一致しない場合がございます。</t>
    <phoneticPr fontId="3"/>
  </si>
  <si>
    <t>水・木：9時～17時</t>
    <phoneticPr fontId="3"/>
  </si>
  <si>
    <t>※梱包の都合上、1エリア 200部以上（200部以下のエリア、調整、厚物・特殊サイズは対象外）での折込数量の設定をお勧めします。</t>
  </si>
  <si>
    <t>折込チラシ申込書⑩</t>
    <phoneticPr fontId="3"/>
  </si>
  <si>
    <t>お客様名</t>
    <phoneticPr fontId="3"/>
  </si>
  <si>
    <t>木更津・袖ヶ浦版</t>
    <rPh sb="0" eb="3">
      <t>キサラヅ</t>
    </rPh>
    <rPh sb="4" eb="7">
      <t>ソデガウラ</t>
    </rPh>
    <rPh sb="7" eb="8">
      <t>ハン</t>
    </rPh>
    <phoneticPr fontId="3"/>
  </si>
  <si>
    <t>054022</t>
  </si>
  <si>
    <t>054080</t>
  </si>
  <si>
    <t>054200</t>
    <phoneticPr fontId="3"/>
  </si>
  <si>
    <t>054026</t>
  </si>
  <si>
    <t>054081</t>
  </si>
  <si>
    <t>054201</t>
  </si>
  <si>
    <t>054027</t>
  </si>
  <si>
    <t>054082</t>
  </si>
  <si>
    <t>054203</t>
  </si>
  <si>
    <t>054030</t>
  </si>
  <si>
    <t>054083</t>
  </si>
  <si>
    <t>054204</t>
  </si>
  <si>
    <t>木更津・東中央・大和</t>
    <rPh sb="4" eb="5">
      <t>ヒガシ</t>
    </rPh>
    <rPh sb="5" eb="7">
      <t>チュウオウ</t>
    </rPh>
    <phoneticPr fontId="3"/>
  </si>
  <si>
    <t>054084</t>
  </si>
  <si>
    <t>054205</t>
  </si>
  <si>
    <t>054041</t>
  </si>
  <si>
    <t>054085</t>
  </si>
  <si>
    <t>054206</t>
  </si>
  <si>
    <t>054042</t>
  </si>
  <si>
    <t>054086</t>
  </si>
  <si>
    <t>054207</t>
  </si>
  <si>
    <t>054043</t>
  </si>
  <si>
    <t>054087</t>
  </si>
  <si>
    <t>054208</t>
  </si>
  <si>
    <t>054044</t>
  </si>
  <si>
    <t>054088</t>
  </si>
  <si>
    <t>054209</t>
  </si>
  <si>
    <t>054045</t>
  </si>
  <si>
    <t>054089</t>
  </si>
  <si>
    <t>054210</t>
  </si>
  <si>
    <t>054046</t>
  </si>
  <si>
    <t>054090</t>
  </si>
  <si>
    <t>代宿・浜宿団地・長浦駅前</t>
  </si>
  <si>
    <t>054047</t>
  </si>
  <si>
    <t>054111</t>
  </si>
  <si>
    <t>054211</t>
    <phoneticPr fontId="3"/>
  </si>
  <si>
    <t>054048</t>
  </si>
  <si>
    <t>請西</t>
    <rPh sb="0" eb="1">
      <t>ウ</t>
    </rPh>
    <rPh sb="1" eb="2">
      <t>ニシ</t>
    </rPh>
    <phoneticPr fontId="3"/>
  </si>
  <si>
    <t>054212</t>
  </si>
  <si>
    <t>054049</t>
  </si>
  <si>
    <t>054091</t>
  </si>
  <si>
    <t>054213</t>
  </si>
  <si>
    <t>054115</t>
  </si>
  <si>
    <t>054092</t>
  </si>
  <si>
    <t>054214</t>
  </si>
  <si>
    <t>054050</t>
  </si>
  <si>
    <t>054093</t>
  </si>
  <si>
    <t>054215</t>
  </si>
  <si>
    <t>054051</t>
  </si>
  <si>
    <t>054094</t>
  </si>
  <si>
    <t>054216</t>
  </si>
  <si>
    <t>港南台・畑沢・畑沢南</t>
    <rPh sb="0" eb="3">
      <t>コウナンダイ</t>
    </rPh>
    <rPh sb="4" eb="6">
      <t>ハタサワ</t>
    </rPh>
    <rPh sb="7" eb="9">
      <t>ハタサワ</t>
    </rPh>
    <rPh sb="9" eb="10">
      <t>ミナミ</t>
    </rPh>
    <phoneticPr fontId="3"/>
  </si>
  <si>
    <t>054110</t>
  </si>
  <si>
    <t>054241</t>
    <phoneticPr fontId="3"/>
  </si>
  <si>
    <t>054053</t>
  </si>
  <si>
    <t>真舟</t>
    <rPh sb="0" eb="2">
      <t>マフネ</t>
    </rPh>
    <phoneticPr fontId="3"/>
  </si>
  <si>
    <t>054217</t>
  </si>
  <si>
    <t>054054</t>
  </si>
  <si>
    <t>054097</t>
    <phoneticPr fontId="3"/>
  </si>
  <si>
    <t>蔵波台</t>
  </si>
  <si>
    <t>054055</t>
  </si>
  <si>
    <t>054099</t>
  </si>
  <si>
    <t>054239</t>
    <phoneticPr fontId="3"/>
  </si>
  <si>
    <t>054056</t>
  </si>
  <si>
    <t>054103</t>
    <phoneticPr fontId="3"/>
  </si>
  <si>
    <t>054240</t>
    <phoneticPr fontId="3"/>
  </si>
  <si>
    <t>054057</t>
  </si>
  <si>
    <t>羽鳥野・八幡台・大久保</t>
    <rPh sb="0" eb="2">
      <t>ハトリ</t>
    </rPh>
    <rPh sb="2" eb="3">
      <t>ノ</t>
    </rPh>
    <rPh sb="4" eb="6">
      <t>ヤワタ</t>
    </rPh>
    <rPh sb="6" eb="7">
      <t>ダイ</t>
    </rPh>
    <rPh sb="8" eb="11">
      <t>オオクボ</t>
    </rPh>
    <phoneticPr fontId="3"/>
  </si>
  <si>
    <t>054221</t>
  </si>
  <si>
    <t>054058</t>
  </si>
  <si>
    <t>054116</t>
  </si>
  <si>
    <t>054225</t>
    <phoneticPr fontId="3"/>
  </si>
  <si>
    <t>永井作・祇園・清川</t>
    <rPh sb="0" eb="3">
      <t>ナガイサク</t>
    </rPh>
    <rPh sb="4" eb="6">
      <t>ギオン</t>
    </rPh>
    <rPh sb="7" eb="9">
      <t>キヨカワ</t>
    </rPh>
    <phoneticPr fontId="3"/>
  </si>
  <si>
    <t>054117</t>
  </si>
  <si>
    <t>054226</t>
  </si>
  <si>
    <t>054059</t>
  </si>
  <si>
    <t>君津市</t>
    <rPh sb="0" eb="3">
      <t>キミツシ</t>
    </rPh>
    <phoneticPr fontId="3"/>
  </si>
  <si>
    <t>054227</t>
  </si>
  <si>
    <t>054060</t>
  </si>
  <si>
    <t>054242</t>
    <phoneticPr fontId="3"/>
  </si>
  <si>
    <t>054061</t>
  </si>
  <si>
    <t>054228</t>
  </si>
  <si>
    <t>054062</t>
  </si>
  <si>
    <t>054229</t>
  </si>
  <si>
    <t>054063</t>
  </si>
  <si>
    <t>054230</t>
  </si>
  <si>
    <t>054064</t>
  </si>
  <si>
    <t>054231</t>
  </si>
  <si>
    <t>054065</t>
  </si>
  <si>
    <t>今井・神納・蔵波・奈良輪・福王台</t>
  </si>
  <si>
    <t>054066</t>
  </si>
  <si>
    <t>054234</t>
    <phoneticPr fontId="3"/>
  </si>
  <si>
    <t>054067</t>
  </si>
  <si>
    <t>054235</t>
  </si>
  <si>
    <t>054068</t>
  </si>
  <si>
    <t>のぞみ野</t>
    <phoneticPr fontId="3"/>
  </si>
  <si>
    <t>054069</t>
  </si>
  <si>
    <t>清見台</t>
    <rPh sb="0" eb="3">
      <t>キヨミダイ</t>
    </rPh>
    <phoneticPr fontId="3"/>
  </si>
  <si>
    <t>054070</t>
  </si>
  <si>
    <t>054071</t>
  </si>
  <si>
    <t>054072</t>
  </si>
  <si>
    <t>054073</t>
  </si>
  <si>
    <t>市区町村</t>
    <phoneticPr fontId="3"/>
  </si>
  <si>
    <t>054074</t>
  </si>
  <si>
    <t>054075</t>
  </si>
  <si>
    <t>袖ヶ浦市</t>
  </si>
  <si>
    <t>054076</t>
  </si>
  <si>
    <t>木更津市</t>
    <rPh sb="0" eb="3">
      <t>キサラヅ</t>
    </rPh>
    <rPh sb="3" eb="4">
      <t>シ</t>
    </rPh>
    <phoneticPr fontId="3"/>
  </si>
  <si>
    <t>054077</t>
  </si>
  <si>
    <t>054078</t>
  </si>
  <si>
    <t>※表示欄に「●」を入力すると、その市に
　　　　　　該当するエリア番号の色が変わります。</t>
    <phoneticPr fontId="3"/>
  </si>
  <si>
    <t>054079</t>
  </si>
  <si>
    <t>054120</t>
  </si>
  <si>
    <t>太田・東太田</t>
    <rPh sb="0" eb="2">
      <t>オオタ</t>
    </rPh>
    <rPh sb="3" eb="4">
      <t>ヒガシ</t>
    </rPh>
    <rPh sb="4" eb="6">
      <t>オオタ</t>
    </rPh>
    <phoneticPr fontId="3"/>
  </si>
  <si>
    <t>●</t>
  </si>
  <si>
    <t>川戸町 A　（川戸市民の森）</t>
  </si>
  <si>
    <t>川戸町 B　（川戸中学校）</t>
  </si>
  <si>
    <t>川戸町 C　（川戸子供広場）</t>
  </si>
  <si>
    <t>赤井町 A ・ 平山町　 (川鉄赤井社宅)</t>
  </si>
  <si>
    <t>花輪町 ・ 仁戸名町　 (千葉南高校)</t>
  </si>
  <si>
    <t>鎌取町 A・辺田町　（平山小学校）</t>
  </si>
  <si>
    <t>鎌取町 B ・ 赤井町 B　</t>
  </si>
  <si>
    <t>鎌取町 Ｃ（南鎌取公園）</t>
  </si>
  <si>
    <t>浜野町・ 塩田町 A　（生浜高校）</t>
  </si>
  <si>
    <t>浜野町 A　（浜野病院）</t>
  </si>
  <si>
    <t>浜野町 B　（千葉食料事務所）</t>
  </si>
  <si>
    <t>浜野町 E ・ 南生実町 B　（生浜小学校）</t>
  </si>
  <si>
    <t>村田町 B</t>
  </si>
  <si>
    <t>村田町 Ｄ</t>
  </si>
  <si>
    <t>市原市古市場 A　（サントク周辺）</t>
  </si>
  <si>
    <t>市原市古市場 B　（古市場会館）</t>
  </si>
  <si>
    <t>村田町 C</t>
  </si>
  <si>
    <t>浜野町F ・ 緑区古市場町 A 　(体育館)</t>
  </si>
  <si>
    <t>緑区古市場町 B　（古市場相撲場）</t>
  </si>
  <si>
    <t>生実町 E ・ 南生実町 C　（生浜東小学校）</t>
  </si>
  <si>
    <t>南生実町 D ・おゆみ野中央１　（明徳附属幼）</t>
  </si>
  <si>
    <t>生実町 ・ おゆみ野 １A ・ 中央 １A（学園前駅）</t>
  </si>
  <si>
    <t>おゆみ野 １B　（有吉小学校）</t>
  </si>
  <si>
    <t>おゆみ野 １C　（生実県営住宅）</t>
  </si>
  <si>
    <t>おゆみ野 ２A　（有吉中学校）</t>
  </si>
  <si>
    <t>おゆみ野 ２B　（おゆみ野保育園）</t>
  </si>
  <si>
    <t>おゆみ野 ２C　（有吉中学校）</t>
  </si>
  <si>
    <t>おゆみ野 ３A　（JR鎌取駅）</t>
  </si>
  <si>
    <t>おゆみ野 ３B　(緑区役所）</t>
  </si>
  <si>
    <t>おゆみ野 4Ａ　（小谷小学校）</t>
  </si>
  <si>
    <t>おゆみ野 ４Ｂ</t>
  </si>
  <si>
    <t>おゆみ野 ４ ・ ５　（こやつ郵便局）</t>
  </si>
  <si>
    <t>おゆみ野 ５A ・ 誉田 １　　</t>
  </si>
  <si>
    <t>おゆみ野 ５Ｂ</t>
  </si>
  <si>
    <t>おゆみ野 ５C ・ ６A　（千葉南警察署）</t>
  </si>
  <si>
    <t>おゆみ野 ６B ・ 誉田 １－①　（ライブスクエア）</t>
  </si>
  <si>
    <t>おゆみ野 ６C ・ 誉田 １－②　（誉田給水場）</t>
  </si>
  <si>
    <t>おゆみ野中央 １B　（プラザ学園前）</t>
  </si>
  <si>
    <t>おゆみ野中央 １C</t>
  </si>
  <si>
    <t>おゆみ野有吉　（扇田小学校）</t>
  </si>
  <si>
    <t>おゆみ野中央 ３　（有吉公園）</t>
  </si>
  <si>
    <t>おゆみ野中央 ４　（泉谷中学校）</t>
  </si>
  <si>
    <t>おゆみ野中央 ５</t>
  </si>
  <si>
    <t>おゆみ野中央 ５・６</t>
  </si>
  <si>
    <t>おゆみ野中央 ６ ・ ７A　（花水木幼稚園）</t>
  </si>
  <si>
    <t>おゆみ野中央 ６ ・ ７B　（六通集会所）</t>
  </si>
  <si>
    <t>おゆみ野中央 ７ ・ ８　（六通集会所）</t>
  </si>
  <si>
    <t>おゆみ野南 ５B ・ 中央７ ・ ９　（おゆみ野ハイム）</t>
  </si>
  <si>
    <t>おゆみ野中央 ８A</t>
  </si>
  <si>
    <t>おゆみ野中央 ８ ・ 誉田 １　（誉田給水場）</t>
  </si>
  <si>
    <t>おゆみ野南 １　（ミスターMAX）</t>
  </si>
  <si>
    <t>おゆみ野南 ２　（おゆみ野駅）</t>
  </si>
  <si>
    <t>おゆみ野南 ２ ・ ５　（金沢小学校）</t>
  </si>
  <si>
    <t>おゆみ野南 ３　（おゆみ野駅西口前）</t>
  </si>
  <si>
    <t>おゆみ野南 ４</t>
  </si>
  <si>
    <t>おゆみ野南 ５</t>
  </si>
  <si>
    <t>おゆみ野南 ５Ａ ・ 南６　（パークハウス）</t>
  </si>
  <si>
    <t>おゆみ野南 ６A　（ケーズ電気）</t>
  </si>
  <si>
    <t>おゆみ野南 ６B ・ おゆみ野中央 ９</t>
  </si>
  <si>
    <t>誉田1A</t>
  </si>
  <si>
    <t>誉田1B</t>
  </si>
  <si>
    <t>誉田 １ ・ ２A　（誉田清水台公園）</t>
  </si>
  <si>
    <t>誉田 ２A　（誉田保育所）</t>
  </si>
  <si>
    <t>誉田 １ ・ ２B　（誉田小学校）</t>
  </si>
  <si>
    <t>誉田 ２B　（誉田東小学校）</t>
  </si>
  <si>
    <t>誉田 ２C　（ＪＲ 誉田駅）</t>
  </si>
  <si>
    <t>誉田 ３ ・ 瀬又 ― Ａ</t>
  </si>
  <si>
    <t>誉田 ３ ・ 瀬又 ― Ｂ</t>
  </si>
  <si>
    <t>瀬又</t>
  </si>
  <si>
    <t>たかだの森 Ａ</t>
  </si>
  <si>
    <t>たかだの森 Ｂ</t>
  </si>
  <si>
    <t>高田町</t>
  </si>
  <si>
    <t>ちはら台西 １Ａ</t>
  </si>
  <si>
    <t>ちはら台西 １Ｂ ・ 西３</t>
  </si>
  <si>
    <t>ちはら台西2</t>
  </si>
  <si>
    <t>ちはら台西4</t>
  </si>
  <si>
    <t>ちはら台西 ５ ・ ６B　（ちはら台西中学校）</t>
  </si>
  <si>
    <t>ちはら台西 ６C　（ちはら台キッズアベニュー）</t>
  </si>
  <si>
    <t>ちはら台西 ６A ・ 南６C　（ちはら台幼稚園）</t>
  </si>
  <si>
    <t>ちはら台南 １ ・ ２ ・ 西５　（牧園小学校）</t>
  </si>
  <si>
    <t>ちはら台南 ３ ・ ５　（清水谷小学校）</t>
  </si>
  <si>
    <t>ちはら台南 ４</t>
  </si>
  <si>
    <t>ちはら台南 ５　（ちはら台南中学校）</t>
  </si>
  <si>
    <t>ちはら台南 ６A　（ちはら台郵便局）</t>
  </si>
  <si>
    <t>ちはら台南 ６B　（サウスヒルズ中央 )</t>
  </si>
  <si>
    <t>ちはら台東 １A</t>
  </si>
  <si>
    <t>ちはら台東  １B</t>
  </si>
  <si>
    <t>ちはら台東 １C ・ 東６ ・ 東７B</t>
  </si>
  <si>
    <t>ちはら台東 ２ ・ ３　（水の江小学校）</t>
  </si>
  <si>
    <t>ちはら台東 ２ ・ ５　（ファミールハイツ)</t>
  </si>
  <si>
    <t>ちはら台東 ４ ・ ９ ・ ８A</t>
  </si>
  <si>
    <t>ちはら台東 ４ ・ ９ ・ ８B</t>
  </si>
  <si>
    <t>ちはら台東 ６ ・ ８</t>
  </si>
  <si>
    <t>ちはら台東 ７A</t>
  </si>
  <si>
    <t>越智町 A　（越智小学校）</t>
  </si>
  <si>
    <t>越智町 B　（越智公民館）</t>
  </si>
  <si>
    <t>大椎町 Ａ</t>
  </si>
  <si>
    <t>大椎町 Ｂ</t>
  </si>
  <si>
    <t>大木戸町</t>
  </si>
  <si>
    <t>高津戸町</t>
  </si>
  <si>
    <t>土気町 C　（土気小学校）</t>
  </si>
  <si>
    <t>土気町 D　（ＪＲ 土気駅）</t>
  </si>
  <si>
    <t xml:space="preserve">土気町 E　（中峠公園）       </t>
  </si>
  <si>
    <t>あすみが丘 １</t>
  </si>
  <si>
    <t>あすみが丘 １ ・ ３</t>
  </si>
  <si>
    <t>あすみが丘 ２Ａ</t>
  </si>
  <si>
    <t>あすみが丘 ２B</t>
  </si>
  <si>
    <t>あすみが丘 ３</t>
  </si>
  <si>
    <t>あすみが丘 ３ ・ ４</t>
  </si>
  <si>
    <t>あすみが丘 ４ ― Ａ</t>
  </si>
  <si>
    <t>あすみが丘 ４ ― Ｂ</t>
  </si>
  <si>
    <t>あすみが丘 ５ ― Ａ</t>
  </si>
  <si>
    <t>あすみが丘 ５ ― Ｂ</t>
  </si>
  <si>
    <t>あすみが丘 ６</t>
  </si>
  <si>
    <t>あすみが丘 ６ ・ ７</t>
  </si>
  <si>
    <t>あすみが丘 ７ ・ ８ ― Ａ</t>
  </si>
  <si>
    <t>あすみが丘 ７ ・ ８ ― Ｂ</t>
  </si>
  <si>
    <t>あすみが丘 ９A</t>
  </si>
  <si>
    <t>あすみが丘 ９B</t>
  </si>
  <si>
    <t>土気町 A ・ あすみが丘東 １　（土気高校）</t>
  </si>
  <si>
    <t>あすみが丘東 １ ・ ２A</t>
  </si>
  <si>
    <t>あすみが丘 東２B</t>
  </si>
  <si>
    <t>あすみが丘 東３</t>
  </si>
  <si>
    <t>あすみが丘 東４</t>
  </si>
  <si>
    <t>あすみが丘 東５</t>
  </si>
  <si>
    <t>八幡J・村田町</t>
  </si>
  <si>
    <t>八幡北 ２ ・ ３</t>
  </si>
  <si>
    <t>八幡 A　（つばき公園）</t>
  </si>
  <si>
    <t>八幡  Ｉ</t>
  </si>
  <si>
    <t>八幡石塚 １ ・ ２</t>
  </si>
  <si>
    <t>八幡 B　（八幡郵便局）</t>
  </si>
  <si>
    <t>八幡 C　（児童遊園）</t>
  </si>
  <si>
    <t>八幡 Ｄ ・ 菊間　（八幡東中）</t>
  </si>
  <si>
    <t>八幡 Ｅ</t>
  </si>
  <si>
    <t>八幡 ・ 八幡北町 1　（市原会議所）</t>
  </si>
  <si>
    <t>八幡 Ｆ－①　（教育センター）</t>
  </si>
  <si>
    <t>八幡 F－②</t>
  </si>
  <si>
    <t>八幡 G　　　　　　</t>
  </si>
  <si>
    <t>八幡小学校</t>
  </si>
  <si>
    <t>八幡 Ｈ　（京葉銀行）</t>
  </si>
  <si>
    <t>五所 A　（法務局）</t>
  </si>
  <si>
    <t xml:space="preserve">五所 B　（水道局） </t>
  </si>
  <si>
    <t>旭五所　（東電市原）</t>
  </si>
  <si>
    <t>東五所 Ａ</t>
  </si>
  <si>
    <t>東五所 Ｂ</t>
  </si>
  <si>
    <t>西五所 A</t>
  </si>
  <si>
    <t>西五所 Ｂ</t>
  </si>
  <si>
    <t>君塚 １</t>
  </si>
  <si>
    <t>君塚 ２</t>
  </si>
  <si>
    <t>君塚 ３</t>
  </si>
  <si>
    <t>君塚 4 ・ 五所</t>
  </si>
  <si>
    <t>君塚 ５</t>
  </si>
  <si>
    <t>白金 １ ・ ２</t>
  </si>
  <si>
    <t>白金 ３ ・ ４</t>
  </si>
  <si>
    <t>白金 ５ ・ ６ ・ 君塚 ５</t>
  </si>
  <si>
    <t>五井東 １</t>
  </si>
  <si>
    <t>五井東 ２</t>
  </si>
  <si>
    <t>五井東 ３</t>
  </si>
  <si>
    <t>五井中央東 １</t>
  </si>
  <si>
    <t>五井中央東 ２</t>
  </si>
  <si>
    <t>五井中央西 １ ・ 五井</t>
  </si>
  <si>
    <t>五井中央西 ２</t>
  </si>
  <si>
    <t>五井中央西 ３ ・ 五井</t>
  </si>
  <si>
    <t>五井 Ａ　（椎ノ実公園）</t>
  </si>
  <si>
    <t>五井 Ｂ　（若葉小学校）</t>
  </si>
  <si>
    <t>五井 Ｃ　（若葉中学校）</t>
  </si>
  <si>
    <t>五井 Ｄ　（新田自治会館）</t>
  </si>
  <si>
    <t>五井 Ｅ　（川岸公民館）</t>
  </si>
  <si>
    <t>五井 Ｆ　（ひまわり幼稚園）</t>
  </si>
  <si>
    <t>五井 G　（鎗田病院）</t>
  </si>
  <si>
    <t>五井 Ｈ　（吹上公園）</t>
  </si>
  <si>
    <t>五井 Ⅰ　（五井中学校）</t>
  </si>
  <si>
    <t>五井 Ｊ　（市原福祉会館）</t>
  </si>
  <si>
    <t>五井 Ｋ　（市原保健所）</t>
  </si>
  <si>
    <t>五井 Ｌ</t>
  </si>
  <si>
    <t>五井 M</t>
  </si>
  <si>
    <t>若宮 １・ 山木</t>
  </si>
  <si>
    <t>若宮 ２ ・ 山木</t>
  </si>
  <si>
    <t>若宮 ３ ・ ４</t>
  </si>
  <si>
    <t>若宮 ４ ・ ５</t>
  </si>
  <si>
    <t>若宮 ６ ・ ７ ・ 菊間 A</t>
  </si>
  <si>
    <t>菊間 Ｂ　（県営住宅）</t>
  </si>
  <si>
    <t>菊間 Ｄ　（菊間小学校）</t>
  </si>
  <si>
    <t>大厩 Ａ</t>
  </si>
  <si>
    <t>大厩 Ｂ</t>
  </si>
  <si>
    <t>大厩 Ｄ</t>
  </si>
  <si>
    <t>辰巳台西 １</t>
  </si>
  <si>
    <t>辰巳台西 ２</t>
  </si>
  <si>
    <t>辰巳台西 ３</t>
  </si>
  <si>
    <t>辰巳台西 ４ ・ ５</t>
  </si>
  <si>
    <t>辰巳台東 １</t>
  </si>
  <si>
    <t>辰巳台東 ２</t>
  </si>
  <si>
    <t>辰巳台東 ３Ａ</t>
  </si>
  <si>
    <t>辰巳台東 ３Ｂ</t>
  </si>
  <si>
    <t>辰巳台東 ４Ａ</t>
  </si>
  <si>
    <t>辰巳台東 ４Ｂ</t>
  </si>
  <si>
    <t>辰巳台東 ５</t>
  </si>
  <si>
    <t>郡本 １ ・ ２  ・ ３</t>
  </si>
  <si>
    <t>山田橋 １ ・ ２</t>
  </si>
  <si>
    <t>山田橋 ３ ・ 藤井 １ ・ ２ ・ ３</t>
  </si>
  <si>
    <t>北国分寺台 １ ・ ２</t>
  </si>
  <si>
    <t>北国分寺台 ２ ・ ５</t>
  </si>
  <si>
    <t>北国分寺台 ３ ・ ４</t>
  </si>
  <si>
    <t>西国分寺台 １</t>
  </si>
  <si>
    <t>西国分寺台 ２</t>
  </si>
  <si>
    <t>国分寺台中央 １ ・ ２ ・ ３</t>
  </si>
  <si>
    <t>国分寺台中央 ４ ・ ５</t>
  </si>
  <si>
    <t>国分寺台中央 １ ・ ６ ・ ７</t>
  </si>
  <si>
    <t>東国分寺台 １ ・ ５</t>
  </si>
  <si>
    <t>東国分寺台 ２ ・ ３ ・ ４</t>
  </si>
  <si>
    <t>南国分寺台 １ ・ ２</t>
  </si>
  <si>
    <t>南国分寺台 ３ ・ ４ ・ ５</t>
  </si>
  <si>
    <t>西広 １ ・ ２</t>
  </si>
  <si>
    <t>西広 ４ ・ ５</t>
  </si>
  <si>
    <t>西広 ６</t>
  </si>
  <si>
    <t>根田 １ ・ ２ ・ ３</t>
  </si>
  <si>
    <t>惣社 ２ ・ ３ ・ ４</t>
  </si>
  <si>
    <t>惣社 １ ・ ５</t>
  </si>
  <si>
    <t>加茂 １ ・ ２</t>
  </si>
  <si>
    <t>諏訪 １ ・ ２・惣社５</t>
  </si>
  <si>
    <t>五井西 １ ・ ２</t>
  </si>
  <si>
    <t>五井西 ２ ・ 出津</t>
  </si>
  <si>
    <t>五井西 ３ ・ 玉前</t>
  </si>
  <si>
    <t>五井西 ４</t>
  </si>
  <si>
    <t>五井西 ５ ・ ６ ・ 松ヶ島</t>
  </si>
  <si>
    <t>五井西 ７ ・ 出津 ・ 五井</t>
  </si>
  <si>
    <t>松ヶ島</t>
  </si>
  <si>
    <t>松ヶ島 ・ 青柳</t>
  </si>
  <si>
    <t>青柳 C ・ 青柳 １ ・ ２</t>
  </si>
  <si>
    <t>島野 B ・ 飯沼 Ａ</t>
  </si>
  <si>
    <t>今津朝山 Ａ</t>
  </si>
  <si>
    <t>今津朝山 C ・ 千種 １</t>
  </si>
  <si>
    <t>千種 ２ ・ ３</t>
  </si>
  <si>
    <t>千種 ４ ・ ５</t>
  </si>
  <si>
    <t>千種 ６ ・ ７</t>
  </si>
  <si>
    <t>姉崎 A　（姉ヶ崎駅前）</t>
  </si>
  <si>
    <t>姉崎 B　（ＪＦＥ 市原寮）</t>
  </si>
  <si>
    <t>姉崎 Ｅ　（児童遊園）</t>
  </si>
  <si>
    <t>姉崎 Ｆ ・ 潮見通り Ａ</t>
  </si>
  <si>
    <t>姉崎 G ・ 潮見通り Ｂ</t>
  </si>
  <si>
    <t>姉崎 H　（姉崎郵便局）</t>
  </si>
  <si>
    <t>姉崎  Ｉ　（姉崎公民館）</t>
  </si>
  <si>
    <t>姉崎 Ｊ　（ＪＡ 姉崎）</t>
  </si>
  <si>
    <t>姉崎 Ｌ</t>
  </si>
  <si>
    <t>姉崎西 ２ ・ ３</t>
  </si>
  <si>
    <t>青葉台 １</t>
  </si>
  <si>
    <t>青葉台 ２</t>
  </si>
  <si>
    <t>青葉台 ３</t>
  </si>
  <si>
    <t>青葉台 ４</t>
  </si>
  <si>
    <t>青葉台 ５</t>
  </si>
  <si>
    <t>青葉台 ６</t>
  </si>
  <si>
    <t>青葉台 ７</t>
  </si>
  <si>
    <t>姉崎 Ｋ　（ダイアパレス）</t>
  </si>
  <si>
    <t>泉台 １ ・ ２</t>
  </si>
  <si>
    <t>泉台 ２ ・ ３</t>
  </si>
  <si>
    <t>泉台 ４ ・ ５</t>
  </si>
  <si>
    <t>椎の木台 １ ・ ２</t>
  </si>
  <si>
    <t>桜台 １ ・ ３</t>
  </si>
  <si>
    <t>桜台 ２</t>
  </si>
  <si>
    <t>桜台 ３ ・ ４</t>
  </si>
  <si>
    <t>有秋台東 １ ・ ２</t>
  </si>
  <si>
    <t>有秋台西 １ ・ ２ ・ 有秋台東 ３Ａ</t>
  </si>
  <si>
    <t>有秋台西 ２ ・ 有秋台東 ３Ｂ ・ 不入斗</t>
  </si>
  <si>
    <t>光風台 １　　</t>
  </si>
  <si>
    <t>光風台 ２</t>
  </si>
  <si>
    <t>光風台 ３</t>
  </si>
  <si>
    <t>光風台 ３ ・ 中高根　　</t>
  </si>
  <si>
    <t>光風台 ４　　</t>
  </si>
  <si>
    <t>光風台 ５　</t>
  </si>
  <si>
    <t>木更津 １ ・ ２</t>
  </si>
  <si>
    <t>東中央 １ ・ ２</t>
  </si>
  <si>
    <t>東中央 ３</t>
  </si>
  <si>
    <t>大和 １ ・ ２ ・ ３</t>
  </si>
  <si>
    <t>港南台 １</t>
  </si>
  <si>
    <t>港南台 ３</t>
  </si>
  <si>
    <t>港南台 ２ ・ ４ ・ ５</t>
  </si>
  <si>
    <t>畑沢 ２</t>
  </si>
  <si>
    <t>畑沢 ３</t>
  </si>
  <si>
    <t>畑沢 ４</t>
  </si>
  <si>
    <t>畑沢南 １</t>
  </si>
  <si>
    <t>畑沢南 ２</t>
  </si>
  <si>
    <t>畑沢南 ３</t>
  </si>
  <si>
    <t>畑沢南 ４</t>
  </si>
  <si>
    <t>畑沢南 ５</t>
  </si>
  <si>
    <t>畑沢南 ６</t>
  </si>
  <si>
    <t>祇園 １</t>
  </si>
  <si>
    <t>祇園 ２</t>
  </si>
  <si>
    <t>祇園 ３</t>
  </si>
  <si>
    <t>祇園 ４</t>
  </si>
  <si>
    <t>清川 １　</t>
  </si>
  <si>
    <t>清川 ２　　　</t>
  </si>
  <si>
    <t>清見台 １</t>
  </si>
  <si>
    <t>清見台 ２</t>
  </si>
  <si>
    <t>清見台 ３</t>
  </si>
  <si>
    <t>清見台東 １</t>
  </si>
  <si>
    <t>清見台東 ２</t>
  </si>
  <si>
    <t>清見台東 ３</t>
  </si>
  <si>
    <t>清見台南 １</t>
  </si>
  <si>
    <t>清見台南 ２</t>
  </si>
  <si>
    <t>清見台南 ３</t>
  </si>
  <si>
    <t>清見台南 ４</t>
  </si>
  <si>
    <t>清見台南 ５</t>
  </si>
  <si>
    <t>太田 １</t>
  </si>
  <si>
    <t>太田 ２</t>
  </si>
  <si>
    <t>太田 ３</t>
  </si>
  <si>
    <t>太田  ４</t>
  </si>
  <si>
    <t>東太田 １</t>
  </si>
  <si>
    <t>東太田 ２ ・ ３</t>
  </si>
  <si>
    <t>東太田 ４</t>
  </si>
  <si>
    <t>ほたる野 １</t>
  </si>
  <si>
    <t>ほたる野 ２</t>
  </si>
  <si>
    <t>ほたる野 ３</t>
  </si>
  <si>
    <t>ほたる野 ４</t>
  </si>
  <si>
    <t>請西 １</t>
  </si>
  <si>
    <t>請西 ２</t>
  </si>
  <si>
    <t>請西 ３</t>
  </si>
  <si>
    <t>請西 ４</t>
  </si>
  <si>
    <t>請西東 １ ・ ４</t>
  </si>
  <si>
    <t>請西東 ２ ・ 請西</t>
  </si>
  <si>
    <t>請西東 ３ ・ 請西</t>
  </si>
  <si>
    <t>請西東 ５</t>
  </si>
  <si>
    <t>請西東 ６ ・ ７ ・ ８</t>
  </si>
  <si>
    <t>請西南 １ ・ ２</t>
  </si>
  <si>
    <t>請西南 ３ ・ ４</t>
  </si>
  <si>
    <t>請西南 ５</t>
  </si>
  <si>
    <t>真舟 １</t>
  </si>
  <si>
    <t>真舟 ２</t>
  </si>
  <si>
    <t>真舟 ３</t>
  </si>
  <si>
    <t>真舟 ４</t>
  </si>
  <si>
    <t>真舟 ５</t>
  </si>
  <si>
    <t>羽鳥野 ５</t>
  </si>
  <si>
    <t>八幡台 １</t>
  </si>
  <si>
    <t>八幡台 ６</t>
  </si>
  <si>
    <t>陽光台 １</t>
  </si>
  <si>
    <t>陽光台 ２ ・ ３</t>
  </si>
  <si>
    <t>代宿</t>
  </si>
  <si>
    <t>浜宿団地</t>
  </si>
  <si>
    <t>長浦駅前 １</t>
  </si>
  <si>
    <t>長浦駅前 ２</t>
  </si>
  <si>
    <t>長浦駅前 ３</t>
  </si>
  <si>
    <t>長浦駅前 ４</t>
  </si>
  <si>
    <t>長浦駅前 ５</t>
  </si>
  <si>
    <t>長浦駅前 ６</t>
  </si>
  <si>
    <t>長浦駅前 ７</t>
  </si>
  <si>
    <t>長浦駅前 ８</t>
  </si>
  <si>
    <t>蔵波台 １</t>
  </si>
  <si>
    <t>蔵波台 ２</t>
  </si>
  <si>
    <t>蔵波台 ３</t>
  </si>
  <si>
    <t>蔵波台 ４</t>
  </si>
  <si>
    <t>蔵波台 ５</t>
  </si>
  <si>
    <t>蔵波台 ６Ａ</t>
  </si>
  <si>
    <t>蔵波台 ６Ｂ</t>
  </si>
  <si>
    <t>蔵波台 ７</t>
  </si>
  <si>
    <t>袖ヶ浦駅前 １</t>
  </si>
  <si>
    <t>袖ヶ浦駅前 ２</t>
  </si>
  <si>
    <t>神納・蔵波</t>
  </si>
  <si>
    <t>福王台 １</t>
  </si>
  <si>
    <t>福王台 ２</t>
  </si>
  <si>
    <t>福王台 ３A</t>
  </si>
  <si>
    <t>福王台 ３B</t>
  </si>
  <si>
    <t>福王台 ４</t>
  </si>
  <si>
    <t>神納 １</t>
  </si>
  <si>
    <t>神納 ２</t>
  </si>
  <si>
    <t>神納 Ａ</t>
  </si>
  <si>
    <t>のぞみ野 Ａ</t>
  </si>
  <si>
    <t>のぞみ野 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</si>
</sst>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分&quot;"/>
    <numFmt numFmtId="177" formatCode="m/d"/>
    <numFmt numFmtId="178" formatCode="m/d;@"/>
    <numFmt numFmtId="179" formatCode="&quot;更新日　&quot;yyyy/m/d"/>
    <numFmt numFmtId="180" formatCode="#,##0_ "/>
    <numFmt numFmtId="181" formatCode="#,###&quot;部&quot;"/>
    <numFmt numFmtId="182" formatCode="0.0"/>
  </numFmts>
  <fonts count="21" x14ac:knownFonts="1">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b/>
      <sz val="18"/>
      <name val="ＭＳ Ｐゴシック"/>
      <family val="3"/>
      <charset val="128"/>
    </font>
    <font>
      <b/>
      <sz val="20"/>
      <name val="ＭＳ Ｐゴシック"/>
      <family val="3"/>
      <charset val="128"/>
    </font>
    <font>
      <sz val="14"/>
      <name val="ＭＳ Ｐゴシック"/>
      <family val="3"/>
      <charset val="128"/>
    </font>
    <font>
      <sz val="28"/>
      <name val="ＭＳ Ｐゴシック"/>
      <family val="3"/>
      <charset val="128"/>
    </font>
    <font>
      <sz val="16"/>
      <name val="ＭＳ Ｐゴシック"/>
      <family val="3"/>
      <charset val="128"/>
    </font>
    <font>
      <sz val="11"/>
      <color theme="0"/>
      <name val="ＭＳ Ｐゴシック"/>
      <family val="3"/>
      <charset val="128"/>
    </font>
    <font>
      <sz val="11"/>
      <color indexed="9"/>
      <name val="ＭＳ Ｐゴシック"/>
      <family val="3"/>
      <charset val="128"/>
    </font>
    <font>
      <sz val="10"/>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b/>
      <sz val="14"/>
      <name val="ＭＳ Ｐゴシック"/>
      <family val="3"/>
      <charset val="128"/>
    </font>
    <font>
      <b/>
      <sz val="11"/>
      <name val="ＭＳ Ｐゴシック"/>
      <family val="3"/>
      <charset val="128"/>
    </font>
    <font>
      <sz val="24"/>
      <name val="ＭＳ Ｐゴシック"/>
      <family val="3"/>
      <charset val="128"/>
    </font>
    <font>
      <b/>
      <sz val="12"/>
      <name val="ＭＳ Ｐゴシック"/>
      <family val="3"/>
      <charset val="128"/>
    </font>
    <font>
      <b/>
      <sz val="9"/>
      <name val="ＭＳ Ｐゴシック"/>
      <family val="3"/>
      <charset val="128"/>
    </font>
    <font>
      <sz val="11"/>
      <color rgb="FF333333"/>
      <name val="ＭＳ Ｐゴシック"/>
      <family val="3"/>
      <charset val="128"/>
    </font>
  </fonts>
  <fills count="18">
    <fill>
      <patternFill patternType="none"/>
    </fill>
    <fill>
      <patternFill patternType="gray125"/>
    </fill>
    <fill>
      <patternFill patternType="mediumGray">
        <fgColor indexed="22"/>
      </patternFill>
    </fill>
    <fill>
      <patternFill patternType="solid">
        <fgColor indexed="22"/>
        <bgColor indexed="64"/>
      </patternFill>
    </fill>
    <fill>
      <patternFill patternType="lightGray">
        <fgColor indexed="55"/>
        <bgColor indexed="13"/>
      </patternFill>
    </fill>
    <fill>
      <patternFill patternType="solid">
        <fgColor indexed="13"/>
        <bgColor indexed="64"/>
      </patternFill>
    </fill>
    <fill>
      <patternFill patternType="solid">
        <fgColor indexed="10"/>
        <bgColor indexed="64"/>
      </patternFill>
    </fill>
    <fill>
      <patternFill patternType="solid">
        <fgColor theme="0" tint="-0.14996795556505021"/>
        <bgColor indexed="64"/>
      </patternFill>
    </fill>
    <fill>
      <patternFill patternType="solid">
        <fgColor theme="8"/>
        <bgColor indexed="64"/>
      </patternFill>
    </fill>
    <fill>
      <patternFill patternType="solid">
        <fgColor theme="4" tint="0.59999389629810485"/>
        <bgColor indexed="64"/>
      </patternFill>
    </fill>
    <fill>
      <patternFill patternType="solid">
        <fgColor indexed="19"/>
        <bgColor indexed="64"/>
      </patternFill>
    </fill>
    <fill>
      <patternFill patternType="solid">
        <fgColor indexed="14"/>
        <bgColor indexed="64"/>
      </patternFill>
    </fill>
    <fill>
      <patternFill patternType="solid">
        <fgColor indexed="61"/>
        <bgColor indexed="64"/>
      </patternFill>
    </fill>
    <fill>
      <patternFill patternType="solid">
        <fgColor theme="9"/>
        <bgColor indexed="64"/>
      </patternFill>
    </fill>
    <fill>
      <patternFill patternType="lightGray">
        <fgColor rgb="FF969696"/>
        <bgColor rgb="FFFFFF00"/>
      </patternFill>
    </fill>
    <fill>
      <patternFill patternType="solid">
        <fgColor theme="7" tint="0.39997558519241921"/>
        <bgColor indexed="64"/>
      </patternFill>
    </fill>
    <fill>
      <patternFill patternType="solid">
        <fgColor rgb="FF00B0F0"/>
        <bgColor indexed="64"/>
      </patternFill>
    </fill>
    <fill>
      <patternFill patternType="solid">
        <fgColor rgb="FF00B050"/>
        <bgColor indexed="64"/>
      </patternFill>
    </fill>
  </fills>
  <borders count="1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style="thin">
        <color indexed="64"/>
      </left>
      <right/>
      <top/>
      <bottom/>
      <diagonal/>
    </border>
    <border>
      <left/>
      <right/>
      <top/>
      <bottom style="hair">
        <color indexed="64"/>
      </bottom>
      <diagonal/>
    </border>
    <border>
      <left style="thick">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ck">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ck">
        <color indexed="64"/>
      </right>
      <top style="medium">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medium">
        <color indexed="64"/>
      </left>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medium">
        <color indexed="64"/>
      </top>
      <bottom/>
      <diagonal/>
    </border>
    <border>
      <left style="thin">
        <color indexed="64"/>
      </left>
      <right/>
      <top style="medium">
        <color indexed="64"/>
      </top>
      <bottom/>
      <diagonal/>
    </border>
    <border>
      <left style="thick">
        <color indexed="64"/>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style="hair">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right style="medium">
        <color indexed="64"/>
      </right>
      <top style="hair">
        <color indexed="64"/>
      </top>
      <bottom style="hair">
        <color indexed="64"/>
      </bottom>
      <diagonal/>
    </border>
    <border>
      <left/>
      <right style="thin">
        <color rgb="FF000000"/>
      </right>
      <top style="hair">
        <color indexed="64"/>
      </top>
      <bottom style="hair">
        <color indexed="64"/>
      </bottom>
      <diagonal/>
    </border>
    <border>
      <left style="medium">
        <color auto="1"/>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rgb="FF000000"/>
      </right>
      <top style="hair">
        <color indexed="64"/>
      </top>
      <bottom style="hair">
        <color indexed="64"/>
      </bottom>
      <diagonal/>
    </border>
    <border>
      <left/>
      <right style="thick">
        <color indexed="64"/>
      </right>
      <top/>
      <bottom style="hair">
        <color indexed="64"/>
      </bottom>
      <diagonal/>
    </border>
    <border>
      <left style="thick">
        <color rgb="FF000000"/>
      </left>
      <right/>
      <top style="hair">
        <color indexed="64"/>
      </top>
      <bottom style="hair">
        <color indexed="64"/>
      </bottom>
      <diagonal/>
    </border>
    <border>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right style="medium">
        <color indexed="64"/>
      </right>
      <top/>
      <bottom style="thin">
        <color indexed="64"/>
      </bottom>
      <diagonal/>
    </border>
    <border>
      <left style="thick">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thick">
        <color rgb="FF000000"/>
      </right>
      <top style="hair">
        <color indexed="64"/>
      </top>
      <bottom style="medium">
        <color indexed="64"/>
      </bottom>
      <diagonal/>
    </border>
    <border>
      <left style="thick">
        <color rgb="FF000000"/>
      </left>
      <right/>
      <top style="hair">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605">
    <xf numFmtId="0" fontId="0" fillId="0" borderId="0" xfId="0">
      <alignment vertical="center"/>
    </xf>
    <xf numFmtId="0" fontId="1" fillId="0" borderId="0" xfId="0" applyFont="1">
      <alignment vertical="center"/>
    </xf>
    <xf numFmtId="14" fontId="1" fillId="0" borderId="0" xfId="0" applyNumberFormat="1" applyFont="1">
      <alignment vertical="center"/>
    </xf>
    <xf numFmtId="14" fontId="0" fillId="0" borderId="0" xfId="0" applyNumberFormat="1">
      <alignment vertical="center"/>
    </xf>
    <xf numFmtId="0" fontId="8" fillId="0" borderId="0" xfId="0" applyFont="1" applyAlignment="1">
      <alignment shrinkToFit="1"/>
    </xf>
    <xf numFmtId="0" fontId="2" fillId="0" borderId="7" xfId="0" applyFont="1" applyBorder="1" applyAlignment="1">
      <alignment vertical="center" shrinkToFit="1"/>
    </xf>
    <xf numFmtId="0" fontId="0" fillId="0" borderId="7" xfId="0" applyBorder="1">
      <alignment vertical="center"/>
    </xf>
    <xf numFmtId="177" fontId="9" fillId="0" borderId="7" xfId="0" applyNumberFormat="1" applyFont="1" applyBorder="1">
      <alignment vertical="center"/>
    </xf>
    <xf numFmtId="178" fontId="10" fillId="0" borderId="0" xfId="0" applyNumberFormat="1" applyFont="1" applyAlignment="1">
      <alignment vertical="center" shrinkToFit="1"/>
    </xf>
    <xf numFmtId="0" fontId="9" fillId="0" borderId="0" xfId="0" applyFont="1">
      <alignment vertical="center"/>
    </xf>
    <xf numFmtId="179" fontId="11" fillId="0" borderId="8" xfId="0" applyNumberFormat="1" applyFont="1" applyBorder="1" applyAlignment="1">
      <alignment vertical="top"/>
    </xf>
    <xf numFmtId="0" fontId="1" fillId="0" borderId="10" xfId="0" applyFont="1" applyBorder="1">
      <alignment vertical="center"/>
    </xf>
    <xf numFmtId="0" fontId="1" fillId="3" borderId="15" xfId="0" applyFont="1" applyFill="1" applyBorder="1">
      <alignment vertical="center"/>
    </xf>
    <xf numFmtId="0" fontId="1" fillId="2" borderId="25" xfId="0" applyFont="1" applyFill="1" applyBorder="1">
      <alignment vertical="center"/>
    </xf>
    <xf numFmtId="0" fontId="1" fillId="2" borderId="26" xfId="0"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19" xfId="0" applyFont="1" applyFill="1" applyBorder="1">
      <alignment vertical="center"/>
    </xf>
    <xf numFmtId="0" fontId="1" fillId="0" borderId="40" xfId="0" applyFont="1" applyBorder="1">
      <alignment vertical="center"/>
    </xf>
    <xf numFmtId="0" fontId="1" fillId="3" borderId="28" xfId="0" applyFont="1" applyFill="1" applyBorder="1">
      <alignment vertical="center"/>
    </xf>
    <xf numFmtId="0" fontId="1" fillId="0" borderId="8" xfId="0" applyFont="1" applyBorder="1">
      <alignment vertical="center"/>
    </xf>
    <xf numFmtId="0" fontId="1" fillId="0" borderId="40" xfId="0" applyFont="1" applyBorder="1" applyAlignment="1">
      <alignment vertical="center" shrinkToFit="1"/>
    </xf>
    <xf numFmtId="0" fontId="1" fillId="0" borderId="0" xfId="0" applyFont="1" applyAlignment="1">
      <alignment horizontal="left" vertical="center"/>
    </xf>
    <xf numFmtId="0" fontId="1" fillId="0" borderId="7" xfId="0" applyFont="1" applyBorder="1" applyAlignment="1">
      <alignment horizontal="left" vertical="center"/>
    </xf>
    <xf numFmtId="0" fontId="1" fillId="0" borderId="7" xfId="0" applyFont="1" applyBorder="1">
      <alignment vertical="center"/>
    </xf>
    <xf numFmtId="0" fontId="1" fillId="0" borderId="7" xfId="0" applyFont="1" applyBorder="1" applyAlignment="1">
      <alignment vertical="center" shrinkToFit="1"/>
    </xf>
    <xf numFmtId="0" fontId="10" fillId="0" borderId="0" xfId="0" applyFont="1">
      <alignment vertical="center"/>
    </xf>
    <xf numFmtId="0" fontId="1" fillId="0" borderId="2" xfId="0" applyFont="1" applyBorder="1">
      <alignmen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0" fillId="0" borderId="93" xfId="3" applyFont="1" applyBorder="1" applyAlignment="1">
      <alignment horizontal="center" vertical="center"/>
    </xf>
    <xf numFmtId="0" fontId="0" fillId="0" borderId="94" xfId="3" applyFont="1" applyBorder="1" applyAlignment="1">
      <alignment horizontal="center" vertical="center"/>
    </xf>
    <xf numFmtId="0" fontId="0" fillId="0" borderId="95" xfId="3" applyFont="1" applyBorder="1" applyAlignment="1">
      <alignment horizontal="center" vertical="center"/>
    </xf>
    <xf numFmtId="0" fontId="0" fillId="0" borderId="99" xfId="3" applyFont="1" applyBorder="1" applyAlignment="1">
      <alignment horizontal="center" vertical="center"/>
    </xf>
    <xf numFmtId="0" fontId="0" fillId="0" borderId="15" xfId="3" applyFont="1" applyBorder="1" applyAlignment="1">
      <alignment horizontal="center" vertical="center"/>
    </xf>
    <xf numFmtId="0" fontId="0" fillId="0" borderId="100" xfId="3" applyFont="1" applyBorder="1" applyAlignment="1">
      <alignment horizontal="center" vertical="center"/>
    </xf>
    <xf numFmtId="182" fontId="0" fillId="0" borderId="77" xfId="3" applyNumberFormat="1" applyFont="1" applyBorder="1" applyAlignment="1">
      <alignment horizontal="center" vertical="center"/>
    </xf>
    <xf numFmtId="182" fontId="0" fillId="0" borderId="35" xfId="3" applyNumberFormat="1" applyFont="1" applyBorder="1" applyAlignment="1">
      <alignment horizontal="center" vertical="center"/>
    </xf>
    <xf numFmtId="182" fontId="0" fillId="0" borderId="104" xfId="3" applyNumberFormat="1" applyFont="1" applyBorder="1" applyAlignment="1">
      <alignment horizontal="center" vertical="center"/>
    </xf>
    <xf numFmtId="0" fontId="1" fillId="0" borderId="0" xfId="3">
      <alignment vertical="center"/>
    </xf>
    <xf numFmtId="0" fontId="0" fillId="0" borderId="77" xfId="3" applyFont="1" applyBorder="1" applyAlignment="1">
      <alignment horizontal="center" vertical="center"/>
    </xf>
    <xf numFmtId="0" fontId="0" fillId="0" borderId="35" xfId="3" applyFont="1" applyBorder="1" applyAlignment="1">
      <alignment horizontal="center" vertical="center"/>
    </xf>
    <xf numFmtId="0" fontId="0" fillId="0" borderId="104" xfId="3" applyFont="1" applyBorder="1" applyAlignment="1">
      <alignment horizontal="center" vertical="center"/>
    </xf>
    <xf numFmtId="182" fontId="0" fillId="0" borderId="107" xfId="3" applyNumberFormat="1" applyFont="1" applyBorder="1" applyAlignment="1">
      <alignment horizontal="center" vertical="center"/>
    </xf>
    <xf numFmtId="182" fontId="0" fillId="0" borderId="40" xfId="3" applyNumberFormat="1" applyFont="1" applyBorder="1" applyAlignment="1">
      <alignment horizontal="center" vertical="center"/>
    </xf>
    <xf numFmtId="182" fontId="0" fillId="0" borderId="108" xfId="3" applyNumberFormat="1" applyFont="1" applyBorder="1" applyAlignment="1">
      <alignment horizontal="center" vertical="center"/>
    </xf>
    <xf numFmtId="182" fontId="1" fillId="0" borderId="0" xfId="3" applyNumberFormat="1">
      <alignment vertical="center"/>
    </xf>
    <xf numFmtId="0" fontId="0" fillId="0" borderId="109" xfId="0" applyBorder="1" applyAlignment="1">
      <alignment horizontal="center" vertical="center" wrapText="1"/>
    </xf>
    <xf numFmtId="0" fontId="0" fillId="0" borderId="18" xfId="0" applyBorder="1" applyAlignment="1">
      <alignment horizontal="center" vertical="center" wrapText="1"/>
    </xf>
    <xf numFmtId="0" fontId="0" fillId="0" borderId="110"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18" fillId="0" borderId="49" xfId="0" applyFont="1" applyBorder="1" applyAlignment="1">
      <alignment vertical="center" shrinkToFit="1"/>
    </xf>
    <xf numFmtId="0" fontId="18" fillId="0" borderId="50" xfId="0" applyFont="1" applyBorder="1" applyAlignment="1">
      <alignment vertical="center" shrinkToFit="1"/>
    </xf>
    <xf numFmtId="0" fontId="1" fillId="0" borderId="0" xfId="3" applyAlignment="1">
      <alignment vertical="center" wrapText="1"/>
    </xf>
    <xf numFmtId="0" fontId="19" fillId="0" borderId="0" xfId="0" applyFont="1" applyAlignment="1">
      <alignment vertical="center" wrapText="1"/>
    </xf>
    <xf numFmtId="0" fontId="0" fillId="0" borderId="0" xfId="0" applyAlignment="1">
      <alignment horizontal="lef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left" vertical="center"/>
    </xf>
    <xf numFmtId="0" fontId="20" fillId="0" borderId="0" xfId="0" applyFont="1">
      <alignment vertical="center"/>
    </xf>
    <xf numFmtId="0" fontId="1" fillId="0" borderId="0" xfId="0" applyFont="1" applyAlignment="1">
      <alignment vertical="center" wrapText="1"/>
    </xf>
    <xf numFmtId="182" fontId="1" fillId="0" borderId="0" xfId="0" applyNumberFormat="1" applyFont="1">
      <alignment vertical="center"/>
    </xf>
    <xf numFmtId="0" fontId="0" fillId="3" borderId="15"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2" borderId="32" xfId="0" applyFill="1" applyBorder="1">
      <alignment vertical="center"/>
    </xf>
    <xf numFmtId="0" fontId="0" fillId="2" borderId="33" xfId="0" applyFill="1" applyBorder="1">
      <alignment vertical="center"/>
    </xf>
    <xf numFmtId="0" fontId="0" fillId="2" borderId="19" xfId="0" applyFill="1" applyBorder="1">
      <alignment vertical="center"/>
    </xf>
    <xf numFmtId="0" fontId="0" fillId="0" borderId="40" xfId="0" applyBorder="1">
      <alignment vertical="center"/>
    </xf>
    <xf numFmtId="0" fontId="0" fillId="3" borderId="28" xfId="0" applyFill="1" applyBorder="1">
      <alignment vertical="center"/>
    </xf>
    <xf numFmtId="0" fontId="0" fillId="0" borderId="8" xfId="0" applyBorder="1">
      <alignment vertical="center"/>
    </xf>
    <xf numFmtId="0" fontId="0" fillId="0" borderId="40" xfId="0" applyBorder="1" applyAlignment="1">
      <alignment vertical="center" shrinkToFit="1"/>
    </xf>
    <xf numFmtId="0" fontId="0" fillId="0" borderId="7" xfId="0" applyBorder="1" applyAlignment="1">
      <alignment horizontal="left" vertical="center"/>
    </xf>
    <xf numFmtId="0" fontId="0" fillId="0" borderId="7" xfId="0" applyBorder="1" applyAlignment="1">
      <alignment vertical="center" shrinkToFit="1"/>
    </xf>
    <xf numFmtId="0" fontId="16" fillId="0" borderId="0" xfId="0" applyFont="1" applyAlignment="1">
      <alignment horizontal="center" vertical="center"/>
    </xf>
    <xf numFmtId="0" fontId="16" fillId="0" borderId="0" xfId="0" applyFont="1" applyAlignment="1">
      <alignment vertical="center" wrapText="1"/>
    </xf>
    <xf numFmtId="0" fontId="0" fillId="0" borderId="0" xfId="0" applyAlignment="1">
      <alignment horizontal="left" vertical="center" wrapText="1" shrinkToFit="1"/>
    </xf>
    <xf numFmtId="0" fontId="0" fillId="0" borderId="31" xfId="0"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116" xfId="0" applyFont="1" applyBorder="1" applyAlignment="1">
      <alignment horizontal="center" vertical="center"/>
    </xf>
    <xf numFmtId="38" fontId="1" fillId="0" borderId="59" xfId="1" applyFont="1" applyBorder="1" applyAlignment="1">
      <alignment vertical="center"/>
    </xf>
    <xf numFmtId="0" fontId="1" fillId="0" borderId="59" xfId="0" applyFont="1" applyBorder="1">
      <alignment vertical="center"/>
    </xf>
    <xf numFmtId="0" fontId="1" fillId="0" borderId="60" xfId="0" applyFont="1" applyBorder="1">
      <alignment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113" xfId="0" applyBorder="1" applyAlignment="1">
      <alignment horizontal="center" vertical="center"/>
    </xf>
    <xf numFmtId="0" fontId="1" fillId="0" borderId="114" xfId="0" applyFont="1" applyBorder="1" applyAlignment="1">
      <alignment horizontal="center" vertical="center"/>
    </xf>
    <xf numFmtId="0" fontId="1" fillId="0" borderId="115" xfId="0" applyFont="1" applyBorder="1" applyAlignment="1">
      <alignment horizontal="center" vertical="center"/>
    </xf>
    <xf numFmtId="38" fontId="1" fillId="0" borderId="114" xfId="1" applyFont="1" applyFill="1" applyBorder="1" applyAlignment="1">
      <alignment vertical="center"/>
    </xf>
    <xf numFmtId="0" fontId="0" fillId="0" borderId="114" xfId="0" applyBorder="1">
      <alignment vertical="center"/>
    </xf>
    <xf numFmtId="0" fontId="1" fillId="0" borderId="115" xfId="0" applyFont="1" applyBorder="1">
      <alignment vertical="center"/>
    </xf>
    <xf numFmtId="0" fontId="0" fillId="13" borderId="26" xfId="0" applyFill="1" applyBorder="1" applyAlignment="1">
      <alignment horizontal="center" vertical="center"/>
    </xf>
    <xf numFmtId="0" fontId="1" fillId="13" borderId="26" xfId="0" applyFont="1" applyFill="1" applyBorder="1" applyAlignment="1">
      <alignment horizontal="center" vertical="center"/>
    </xf>
    <xf numFmtId="0" fontId="1" fillId="13" borderId="112" xfId="0" applyFont="1" applyFill="1" applyBorder="1" applyAlignment="1">
      <alignment horizontal="center" vertical="center"/>
    </xf>
    <xf numFmtId="0" fontId="0" fillId="0" borderId="30" xfId="0"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37" xfId="0" applyBorder="1" applyAlignment="1">
      <alignment horizontal="left" vertical="center" shrinkToFit="1"/>
    </xf>
    <xf numFmtId="0" fontId="1" fillId="0" borderId="82" xfId="0" applyFont="1" applyBorder="1" applyAlignment="1">
      <alignment horizontal="center" vertical="center"/>
    </xf>
    <xf numFmtId="0" fontId="1" fillId="0" borderId="35" xfId="0" applyFont="1" applyBorder="1" applyAlignment="1">
      <alignment horizontal="center" vertical="center"/>
    </xf>
    <xf numFmtId="0" fontId="1" fillId="0" borderId="78" xfId="0" applyFont="1" applyBorder="1" applyAlignment="1">
      <alignment horizontal="center" vertical="center"/>
    </xf>
    <xf numFmtId="38" fontId="1" fillId="0" borderId="35" xfId="1" applyFont="1" applyFill="1" applyBorder="1" applyAlignment="1">
      <alignment vertical="center"/>
    </xf>
    <xf numFmtId="0" fontId="1" fillId="0" borderId="35" xfId="0" applyFont="1" applyBorder="1">
      <alignment vertical="center"/>
    </xf>
    <xf numFmtId="0" fontId="1" fillId="0" borderId="78" xfId="0" applyFont="1" applyBorder="1">
      <alignment vertical="center"/>
    </xf>
    <xf numFmtId="0" fontId="0" fillId="11" borderId="35" xfId="0" applyFill="1" applyBorder="1" applyAlignment="1">
      <alignment horizontal="center" vertical="center"/>
    </xf>
    <xf numFmtId="0" fontId="1" fillId="11" borderId="35" xfId="0" applyFont="1" applyFill="1" applyBorder="1" applyAlignment="1">
      <alignment horizontal="center" vertical="center"/>
    </xf>
    <xf numFmtId="0" fontId="1" fillId="11" borderId="104" xfId="0" applyFont="1" applyFill="1" applyBorder="1" applyAlignment="1">
      <alignment horizontal="center"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0" fillId="0" borderId="111" xfId="0"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38" fontId="1" fillId="0" borderId="26" xfId="1" applyFont="1" applyFill="1" applyBorder="1" applyAlignment="1">
      <alignment vertical="center"/>
    </xf>
    <xf numFmtId="0" fontId="1" fillId="0" borderId="26" xfId="0" applyFont="1" applyBorder="1">
      <alignment vertical="center"/>
    </xf>
    <xf numFmtId="0" fontId="1" fillId="0" borderId="27" xfId="0" applyFont="1" applyBorder="1">
      <alignment vertical="center"/>
    </xf>
    <xf numFmtId="0" fontId="0" fillId="12" borderId="26" xfId="0" applyFill="1" applyBorder="1" applyAlignment="1">
      <alignment horizontal="center" vertical="center"/>
    </xf>
    <xf numFmtId="0" fontId="1" fillId="12" borderId="26" xfId="0" applyFont="1" applyFill="1" applyBorder="1" applyAlignment="1">
      <alignment horizontal="center" vertical="center"/>
    </xf>
    <xf numFmtId="0" fontId="1" fillId="12" borderId="112" xfId="0" applyFont="1" applyFill="1" applyBorder="1" applyAlignment="1">
      <alignment horizontal="center" vertical="center"/>
    </xf>
    <xf numFmtId="0" fontId="18" fillId="0" borderId="50" xfId="0" applyFont="1" applyBorder="1" applyAlignment="1">
      <alignment horizontal="center" vertical="center" shrinkToFit="1"/>
    </xf>
    <xf numFmtId="0" fontId="18" fillId="0" borderId="51" xfId="0" applyFont="1" applyBorder="1" applyAlignment="1">
      <alignment horizontal="center" vertical="center" shrinkToFit="1"/>
    </xf>
    <xf numFmtId="0" fontId="18" fillId="7" borderId="1" xfId="0" applyFont="1" applyFill="1" applyBorder="1" applyAlignment="1">
      <alignment horizontal="center" vertical="center" shrinkToFit="1"/>
    </xf>
    <xf numFmtId="0" fontId="18" fillId="7" borderId="2" xfId="0" applyFont="1" applyFill="1" applyBorder="1" applyAlignment="1">
      <alignment horizontal="center" vertical="center" shrinkToFit="1"/>
    </xf>
    <xf numFmtId="0" fontId="18" fillId="7" borderId="30" xfId="0" applyFont="1" applyFill="1" applyBorder="1" applyAlignment="1">
      <alignment horizontal="center" vertical="center" shrinkToFit="1"/>
    </xf>
    <xf numFmtId="0" fontId="18" fillId="7" borderId="0" xfId="0" applyFont="1" applyFill="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0" xfId="0" applyFont="1" applyAlignment="1">
      <alignment horizontal="center" vertical="center" shrinkToFit="1"/>
    </xf>
    <xf numFmtId="0" fontId="18" fillId="0" borderId="31" xfId="0" applyFont="1" applyBorder="1" applyAlignment="1">
      <alignment horizontal="center" vertical="center" shrinkToFit="1"/>
    </xf>
    <xf numFmtId="0" fontId="1" fillId="0" borderId="106" xfId="3" applyBorder="1" applyAlignment="1">
      <alignment horizontal="center" vertical="center"/>
    </xf>
    <xf numFmtId="0" fontId="1" fillId="0" borderId="40" xfId="3" applyBorder="1" applyAlignment="1">
      <alignment horizontal="center" vertical="center"/>
    </xf>
    <xf numFmtId="0" fontId="1" fillId="0" borderId="41" xfId="3" applyBorder="1" applyAlignment="1">
      <alignment horizontal="center" vertical="center"/>
    </xf>
    <xf numFmtId="182" fontId="0" fillId="0" borderId="107" xfId="3" applyNumberFormat="1" applyFont="1" applyBorder="1" applyAlignment="1">
      <alignment horizontal="center" vertical="center"/>
    </xf>
    <xf numFmtId="182" fontId="0" fillId="0" borderId="40" xfId="3" applyNumberFormat="1" applyFont="1" applyBorder="1" applyAlignment="1">
      <alignment horizontal="center" vertical="center"/>
    </xf>
    <xf numFmtId="182" fontId="0" fillId="0" borderId="41" xfId="3" applyNumberFormat="1" applyFont="1" applyBorder="1" applyAlignment="1">
      <alignment horizontal="center" vertical="center"/>
    </xf>
    <xf numFmtId="0" fontId="0" fillId="10" borderId="35" xfId="0" applyFill="1" applyBorder="1" applyAlignment="1">
      <alignment horizontal="center" vertical="center"/>
    </xf>
    <xf numFmtId="0" fontId="1" fillId="10" borderId="35" xfId="0" applyFont="1" applyFill="1" applyBorder="1" applyAlignment="1">
      <alignment horizontal="center" vertical="center"/>
    </xf>
    <xf numFmtId="0" fontId="1" fillId="10" borderId="104" xfId="0" applyFont="1" applyFill="1" applyBorder="1" applyAlignment="1">
      <alignment horizontal="center" vertical="center"/>
    </xf>
    <xf numFmtId="0" fontId="1" fillId="0" borderId="82" xfId="3" applyBorder="1" applyAlignment="1">
      <alignment horizontal="center" vertical="center"/>
    </xf>
    <xf numFmtId="0" fontId="1" fillId="0" borderId="35" xfId="3" applyBorder="1" applyAlignment="1">
      <alignment horizontal="center" vertical="center"/>
    </xf>
    <xf numFmtId="0" fontId="1" fillId="0" borderId="78" xfId="3" applyBorder="1" applyAlignment="1">
      <alignment horizontal="center" vertical="center"/>
    </xf>
    <xf numFmtId="182" fontId="0" fillId="0" borderId="77" xfId="3" applyNumberFormat="1" applyFont="1" applyBorder="1" applyAlignment="1">
      <alignment horizontal="center" vertical="center"/>
    </xf>
    <xf numFmtId="182" fontId="0" fillId="0" borderId="35" xfId="3" applyNumberFormat="1" applyFont="1" applyBorder="1" applyAlignment="1">
      <alignment horizontal="center" vertical="center"/>
    </xf>
    <xf numFmtId="38" fontId="1" fillId="0" borderId="35" xfId="0" applyNumberFormat="1" applyFont="1" applyBorder="1">
      <alignment vertical="center"/>
    </xf>
    <xf numFmtId="0" fontId="1" fillId="0" borderId="105" xfId="0" applyFont="1" applyBorder="1">
      <alignment vertical="center"/>
    </xf>
    <xf numFmtId="0" fontId="0" fillId="9" borderId="35" xfId="0" applyFill="1" applyBorder="1" applyAlignment="1">
      <alignment horizontal="center" vertical="center"/>
    </xf>
    <xf numFmtId="0" fontId="1" fillId="9" borderId="35" xfId="0" applyFont="1" applyFill="1" applyBorder="1" applyAlignment="1">
      <alignment horizontal="center" vertical="center"/>
    </xf>
    <xf numFmtId="0" fontId="1" fillId="9" borderId="104" xfId="0" applyFont="1" applyFill="1" applyBorder="1" applyAlignment="1">
      <alignment horizontal="center" vertical="center"/>
    </xf>
    <xf numFmtId="0" fontId="18" fillId="7"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4" xfId="0" applyFont="1" applyFill="1" applyBorder="1" applyAlignment="1">
      <alignment horizontal="center" vertical="center"/>
    </xf>
    <xf numFmtId="0" fontId="18" fillId="7" borderId="5"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82" fontId="0" fillId="0" borderId="78" xfId="3" applyNumberFormat="1" applyFont="1" applyBorder="1" applyAlignment="1">
      <alignment horizontal="center" vertical="center"/>
    </xf>
    <xf numFmtId="0" fontId="0" fillId="0" borderId="82" xfId="0" applyBorder="1" applyAlignment="1">
      <alignment horizontal="center" vertical="center"/>
    </xf>
    <xf numFmtId="38" fontId="1" fillId="0" borderId="35" xfId="1" applyFont="1" applyBorder="1" applyAlignment="1">
      <alignment vertical="center"/>
    </xf>
    <xf numFmtId="0" fontId="0" fillId="8" borderId="35" xfId="0" applyFill="1" applyBorder="1" applyAlignment="1">
      <alignment horizontal="center" vertical="center"/>
    </xf>
    <xf numFmtId="0" fontId="1" fillId="8" borderId="35" xfId="0" applyFont="1" applyFill="1" applyBorder="1" applyAlignment="1">
      <alignment horizontal="center" vertical="center"/>
    </xf>
    <xf numFmtId="0" fontId="1" fillId="8" borderId="104" xfId="0" applyFont="1" applyFill="1" applyBorder="1" applyAlignment="1">
      <alignment horizontal="center" vertical="center"/>
    </xf>
    <xf numFmtId="0" fontId="0" fillId="0" borderId="5" xfId="0" applyBorder="1" applyAlignment="1">
      <alignment horizontal="center" shrinkToFit="1"/>
    </xf>
    <xf numFmtId="0" fontId="0" fillId="0" borderId="6" xfId="0" applyBorder="1" applyAlignment="1">
      <alignment horizontal="center" shrinkToFit="1"/>
    </xf>
    <xf numFmtId="38" fontId="15" fillId="4" borderId="102" xfId="1" applyFont="1" applyFill="1" applyBorder="1" applyAlignment="1">
      <alignment horizontal="center" vertical="center" shrinkToFit="1"/>
    </xf>
    <xf numFmtId="38" fontId="15" fillId="4" borderId="103" xfId="1" applyFont="1" applyFill="1" applyBorder="1" applyAlignment="1">
      <alignment horizontal="center" vertical="center" shrinkToFit="1"/>
    </xf>
    <xf numFmtId="38" fontId="15" fillId="4" borderId="83" xfId="1" applyFont="1" applyFill="1" applyBorder="1" applyAlignment="1">
      <alignment horizontal="center" vertical="center" shrinkToFit="1"/>
    </xf>
    <xf numFmtId="38" fontId="15" fillId="4" borderId="84" xfId="1" applyFont="1" applyFill="1" applyBorder="1" applyAlignment="1">
      <alignment horizontal="center" vertical="center" shrinkToFit="1"/>
    </xf>
    <xf numFmtId="38" fontId="15" fillId="4" borderId="85" xfId="1" applyFont="1" applyFill="1" applyBorder="1" applyAlignment="1">
      <alignment horizontal="center" vertical="center" shrinkToFit="1"/>
    </xf>
    <xf numFmtId="0" fontId="0" fillId="6" borderId="35" xfId="0" applyFill="1" applyBorder="1" applyAlignment="1">
      <alignment horizontal="center" vertical="center"/>
    </xf>
    <xf numFmtId="0" fontId="1" fillId="6" borderId="35" xfId="0" applyFont="1" applyFill="1" applyBorder="1" applyAlignment="1">
      <alignment horizontal="center" vertical="center"/>
    </xf>
    <xf numFmtId="0" fontId="1" fillId="6" borderId="104" xfId="0" applyFont="1" applyFill="1" applyBorder="1" applyAlignment="1">
      <alignment horizontal="center" vertical="center"/>
    </xf>
    <xf numFmtId="0" fontId="1" fillId="0" borderId="73" xfId="0" applyFont="1" applyBorder="1" applyAlignment="1">
      <alignment vertical="center" shrinkToFit="1"/>
    </xf>
    <xf numFmtId="38" fontId="6" fillId="0" borderId="73" xfId="1" applyFont="1" applyBorder="1" applyAlignment="1">
      <alignment horizontal="center" vertical="center" shrinkToFit="1"/>
    </xf>
    <xf numFmtId="38" fontId="6" fillId="0" borderId="74" xfId="1" applyFont="1" applyBorder="1" applyAlignment="1">
      <alignment horizontal="center" vertical="center" shrinkToFit="1"/>
    </xf>
    <xf numFmtId="38" fontId="6" fillId="0" borderId="75" xfId="1" applyFont="1" applyBorder="1" applyAlignment="1">
      <alignment horizontal="center" vertical="center" shrinkToFit="1"/>
    </xf>
    <xf numFmtId="38" fontId="6" fillId="0" borderId="35" xfId="1" applyFont="1" applyBorder="1" applyAlignment="1">
      <alignment horizontal="center" vertical="center" shrinkToFit="1"/>
    </xf>
    <xf numFmtId="38" fontId="6" fillId="0" borderId="76" xfId="1" applyFont="1" applyBorder="1" applyAlignment="1">
      <alignment horizontal="center" vertical="center" shrinkToFit="1"/>
    </xf>
    <xf numFmtId="0" fontId="1" fillId="0" borderId="98" xfId="3" applyBorder="1" applyAlignment="1">
      <alignment horizontal="center" vertical="center"/>
    </xf>
    <xf numFmtId="0" fontId="1" fillId="0" borderId="15" xfId="3" applyBorder="1" applyAlignment="1">
      <alignment horizontal="center" vertical="center"/>
    </xf>
    <xf numFmtId="0" fontId="1" fillId="0" borderId="16" xfId="3" applyBorder="1" applyAlignment="1">
      <alignment horizontal="center" vertical="center"/>
    </xf>
    <xf numFmtId="0" fontId="0" fillId="0" borderId="99" xfId="3" applyFont="1" applyBorder="1" applyAlignment="1">
      <alignment horizontal="center" vertical="center"/>
    </xf>
    <xf numFmtId="0" fontId="0" fillId="0" borderId="15" xfId="3" applyFont="1" applyBorder="1" applyAlignment="1">
      <alignment horizontal="center" vertical="center"/>
    </xf>
    <xf numFmtId="0" fontId="0" fillId="0" borderId="16" xfId="3" applyFont="1" applyBorder="1" applyAlignment="1">
      <alignment horizontal="center" vertical="center"/>
    </xf>
    <xf numFmtId="0" fontId="1" fillId="0" borderId="98"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38" fontId="1" fillId="0" borderId="15" xfId="1" applyFont="1" applyBorder="1" applyAlignment="1">
      <alignment vertical="center"/>
    </xf>
    <xf numFmtId="0" fontId="1" fillId="0" borderId="15" xfId="0" applyFont="1" applyBorder="1">
      <alignment vertical="center"/>
    </xf>
    <xf numFmtId="0" fontId="1" fillId="0" borderId="16" xfId="0" applyFont="1" applyBorder="1">
      <alignment vertical="center"/>
    </xf>
    <xf numFmtId="0" fontId="0" fillId="5" borderId="15" xfId="0" applyFill="1" applyBorder="1" applyAlignment="1">
      <alignment horizontal="center" vertical="center"/>
    </xf>
    <xf numFmtId="0" fontId="1" fillId="5" borderId="15" xfId="0" applyFont="1" applyFill="1" applyBorder="1" applyAlignment="1">
      <alignment horizontal="center" vertical="center"/>
    </xf>
    <xf numFmtId="0" fontId="1" fillId="5" borderId="100" xfId="0" applyFont="1" applyFill="1" applyBorder="1" applyAlignment="1">
      <alignment horizontal="center" vertical="center"/>
    </xf>
    <xf numFmtId="0" fontId="16" fillId="4" borderId="101" xfId="0" applyFont="1" applyFill="1" applyBorder="1" applyAlignment="1">
      <alignment horizontal="center" vertical="center" shrinkToFit="1"/>
    </xf>
    <xf numFmtId="0" fontId="16" fillId="4" borderId="102" xfId="0" applyFont="1" applyFill="1" applyBorder="1" applyAlignment="1">
      <alignment horizontal="center" vertical="center" shrinkToFit="1"/>
    </xf>
    <xf numFmtId="0" fontId="1" fillId="0" borderId="72" xfId="0" applyFont="1" applyBorder="1" applyAlignment="1">
      <alignment horizontal="center" vertical="center" shrinkToFit="1"/>
    </xf>
    <xf numFmtId="0" fontId="1" fillId="0" borderId="73" xfId="0" applyFont="1" applyBorder="1" applyAlignment="1">
      <alignment horizontal="center" vertical="center" shrinkToFit="1"/>
    </xf>
    <xf numFmtId="0" fontId="1" fillId="0" borderId="92" xfId="3" applyBorder="1" applyAlignment="1">
      <alignment horizontal="center" vertical="center"/>
    </xf>
    <xf numFmtId="0" fontId="1" fillId="0" borderId="8" xfId="3" applyBorder="1" applyAlignment="1">
      <alignment horizontal="center" vertical="center"/>
    </xf>
    <xf numFmtId="0" fontId="1" fillId="0" borderId="29" xfId="3" applyBorder="1" applyAlignment="1">
      <alignment horizontal="center" vertical="center"/>
    </xf>
    <xf numFmtId="0" fontId="1" fillId="0" borderId="28" xfId="3" applyBorder="1" applyAlignment="1">
      <alignment horizontal="center" vertical="center"/>
    </xf>
    <xf numFmtId="0" fontId="1" fillId="0" borderId="96" xfId="0" applyFont="1" applyBorder="1" applyAlignment="1">
      <alignment horizontal="center" vertical="center"/>
    </xf>
    <xf numFmtId="0" fontId="1" fillId="0" borderId="94" xfId="0" applyFont="1" applyBorder="1" applyAlignment="1">
      <alignment horizontal="center" vertical="center"/>
    </xf>
    <xf numFmtId="0" fontId="1" fillId="0" borderId="97" xfId="0" applyFont="1" applyBorder="1" applyAlignment="1">
      <alignment horizontal="center" vertical="center"/>
    </xf>
    <xf numFmtId="0" fontId="1" fillId="0" borderId="95" xfId="0" applyFont="1" applyBorder="1" applyAlignment="1">
      <alignment horizontal="center" vertical="center"/>
    </xf>
    <xf numFmtId="38" fontId="15" fillId="4" borderId="75" xfId="1" applyFont="1" applyFill="1" applyBorder="1" applyAlignment="1">
      <alignment horizontal="center" vertical="center" shrinkToFit="1"/>
    </xf>
    <xf numFmtId="38" fontId="15" fillId="4" borderId="35" xfId="1" applyFont="1" applyFill="1" applyBorder="1" applyAlignment="1">
      <alignment horizontal="center" vertical="center" shrinkToFit="1"/>
    </xf>
    <xf numFmtId="38" fontId="15" fillId="4" borderId="76" xfId="1" applyFont="1" applyFill="1" applyBorder="1" applyAlignment="1">
      <alignment horizontal="center" vertical="center" shrinkToFit="1"/>
    </xf>
    <xf numFmtId="49" fontId="1" fillId="0" borderId="72" xfId="0" applyNumberFormat="1" applyFont="1" applyBorder="1" applyAlignment="1">
      <alignment horizontal="center" vertical="center" shrinkToFit="1"/>
    </xf>
    <xf numFmtId="49" fontId="1" fillId="0" borderId="73" xfId="0" applyNumberFormat="1" applyFont="1" applyBorder="1" applyAlignment="1">
      <alignment horizontal="center" vertical="center" shrinkToFit="1"/>
    </xf>
    <xf numFmtId="0" fontId="1" fillId="0" borderId="88" xfId="0" applyFont="1" applyBorder="1" applyAlignment="1">
      <alignment horizontal="center" vertical="center" shrinkToFit="1"/>
    </xf>
    <xf numFmtId="0" fontId="16" fillId="4" borderId="72" xfId="0" applyFont="1" applyFill="1" applyBorder="1" applyAlignment="1">
      <alignment horizontal="center" vertical="center" shrinkToFit="1"/>
    </xf>
    <xf numFmtId="0" fontId="16" fillId="4" borderId="73" xfId="0" applyFont="1" applyFill="1" applyBorder="1" applyAlignment="1">
      <alignment horizontal="center" vertical="center" shrinkToFit="1"/>
    </xf>
    <xf numFmtId="38" fontId="15" fillId="4" borderId="73" xfId="1" applyFont="1" applyFill="1" applyBorder="1" applyAlignment="1">
      <alignment horizontal="center" vertical="center" shrinkToFit="1"/>
    </xf>
    <xf numFmtId="38" fontId="15" fillId="4" borderId="74" xfId="1" applyFont="1" applyFill="1" applyBorder="1" applyAlignment="1">
      <alignment horizontal="center" vertical="center" shrinkToFit="1"/>
    </xf>
    <xf numFmtId="0" fontId="16" fillId="4" borderId="79" xfId="0" applyFont="1" applyFill="1" applyBorder="1" applyAlignment="1">
      <alignment horizontal="center" vertical="center" shrinkToFit="1"/>
    </xf>
    <xf numFmtId="0" fontId="16" fillId="4" borderId="80" xfId="0" applyFont="1" applyFill="1" applyBorder="1" applyAlignment="1">
      <alignment horizontal="center" vertical="center" shrinkToFit="1"/>
    </xf>
    <xf numFmtId="38" fontId="15" fillId="4" borderId="80" xfId="1" applyFont="1" applyFill="1" applyBorder="1" applyAlignment="1">
      <alignment horizontal="center" vertical="center" shrinkToFit="1"/>
    </xf>
    <xf numFmtId="38" fontId="15" fillId="4" borderId="81" xfId="1" applyFont="1" applyFill="1" applyBorder="1" applyAlignment="1">
      <alignment horizontal="center" vertical="center" shrinkToFit="1"/>
    </xf>
    <xf numFmtId="38" fontId="15" fillId="4" borderId="25" xfId="1" applyFont="1" applyFill="1" applyBorder="1" applyAlignment="1">
      <alignment horizontal="center" vertical="center" shrinkToFit="1"/>
    </xf>
    <xf numFmtId="38" fontId="15" fillId="4" borderId="26" xfId="1" applyFont="1" applyFill="1" applyBorder="1" applyAlignment="1">
      <alignment horizontal="center" vertical="center" shrinkToFit="1"/>
    </xf>
    <xf numFmtId="38" fontId="15" fillId="4" borderId="91" xfId="1" applyFont="1" applyFill="1" applyBorder="1" applyAlignment="1">
      <alignment horizontal="center" vertical="center" shrinkToFit="1"/>
    </xf>
    <xf numFmtId="0" fontId="16" fillId="4" borderId="88" xfId="0" applyFont="1" applyFill="1" applyBorder="1" applyAlignment="1">
      <alignment horizontal="center" vertical="center" shrinkToFit="1"/>
    </xf>
    <xf numFmtId="49" fontId="0" fillId="0" borderId="88" xfId="0" applyNumberFormat="1" applyBorder="1" applyAlignment="1">
      <alignment horizontal="center" vertical="center" shrinkToFit="1"/>
    </xf>
    <xf numFmtId="0" fontId="0" fillId="0" borderId="72" xfId="0" quotePrefix="1" applyBorder="1" applyAlignment="1">
      <alignment horizontal="center" vertical="center" shrinkToFit="1"/>
    </xf>
    <xf numFmtId="0" fontId="0" fillId="0" borderId="73" xfId="0" applyBorder="1" applyAlignment="1">
      <alignment vertical="center" shrinkToFit="1"/>
    </xf>
    <xf numFmtId="49" fontId="0" fillId="0" borderId="72" xfId="0" applyNumberFormat="1" applyBorder="1" applyAlignment="1">
      <alignment horizontal="center" vertical="center" shrinkToFit="1"/>
    </xf>
    <xf numFmtId="38" fontId="7" fillId="0" borderId="87" xfId="1" applyFont="1" applyBorder="1" applyAlignment="1">
      <alignment horizontal="center" vertical="center"/>
    </xf>
    <xf numFmtId="38" fontId="7" fillId="0" borderId="2" xfId="1" applyFont="1" applyBorder="1" applyAlignment="1">
      <alignment horizontal="center" vertical="center"/>
    </xf>
    <xf numFmtId="38" fontId="7" fillId="0" borderId="86" xfId="1" applyFont="1" applyBorder="1" applyAlignment="1">
      <alignment horizontal="center" vertical="center"/>
    </xf>
    <xf numFmtId="38" fontId="7" fillId="0" borderId="23" xfId="1" applyFont="1" applyBorder="1" applyAlignment="1">
      <alignment horizontal="center" vertical="center"/>
    </xf>
    <xf numFmtId="38" fontId="7" fillId="0" borderId="0" xfId="1" applyFont="1" applyAlignment="1">
      <alignment horizontal="center" vertical="center"/>
    </xf>
    <xf numFmtId="38" fontId="7" fillId="0" borderId="22" xfId="1" applyFont="1" applyBorder="1" applyAlignment="1">
      <alignment horizontal="center" vertical="center"/>
    </xf>
    <xf numFmtId="38" fontId="7" fillId="0" borderId="90" xfId="1" applyFont="1" applyBorder="1" applyAlignment="1">
      <alignment horizontal="center" vertical="center"/>
    </xf>
    <xf numFmtId="38" fontId="7" fillId="0" borderId="5" xfId="1" applyFont="1" applyBorder="1" applyAlignment="1">
      <alignment horizontal="center" vertical="center"/>
    </xf>
    <xf numFmtId="38" fontId="7" fillId="0" borderId="89" xfId="1" applyFont="1" applyBorder="1" applyAlignment="1">
      <alignment horizontal="center" vertical="center"/>
    </xf>
    <xf numFmtId="0" fontId="17" fillId="0" borderId="8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0" xfId="0" applyFont="1" applyAlignment="1">
      <alignment horizontal="center" vertical="center" shrinkToFit="1"/>
    </xf>
    <xf numFmtId="0" fontId="17" fillId="0" borderId="31"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90"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6" fillId="0" borderId="1" xfId="0" applyFont="1" applyBorder="1" applyAlignment="1">
      <alignment horizontal="center" vertical="center" textRotation="255"/>
    </xf>
    <xf numFmtId="0" fontId="6" fillId="0" borderId="86"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89" xfId="0" applyFont="1" applyBorder="1" applyAlignment="1">
      <alignment horizontal="center" vertical="center" textRotation="255"/>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lignment vertical="center"/>
    </xf>
    <xf numFmtId="38" fontId="15" fillId="0" borderId="75" xfId="1" applyFont="1" applyBorder="1" applyAlignment="1">
      <alignment horizontal="center" vertical="center" shrinkToFit="1"/>
    </xf>
    <xf numFmtId="38" fontId="15" fillId="0" borderId="35" xfId="1" applyFont="1" applyBorder="1" applyAlignment="1">
      <alignment horizontal="center" vertical="center" shrinkToFit="1"/>
    </xf>
    <xf numFmtId="38" fontId="15" fillId="0" borderId="76" xfId="1" applyFont="1" applyBorder="1" applyAlignment="1">
      <alignment horizontal="center" vertical="center" shrinkToFit="1"/>
    </xf>
    <xf numFmtId="38" fontId="6" fillId="0" borderId="77" xfId="1" applyFont="1" applyBorder="1" applyAlignment="1">
      <alignment horizontal="center" vertical="center" shrinkToFit="1"/>
    </xf>
    <xf numFmtId="0" fontId="1" fillId="0" borderId="75"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77"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78" xfId="0" applyFont="1" applyBorder="1" applyAlignment="1">
      <alignment horizontal="left" vertical="center" shrinkToFit="1"/>
    </xf>
    <xf numFmtId="0" fontId="11" fillId="0" borderId="73" xfId="0" applyFont="1" applyBorder="1" applyAlignment="1">
      <alignment vertical="center" shrinkToFit="1"/>
    </xf>
    <xf numFmtId="49" fontId="1" fillId="0" borderId="88" xfId="0" applyNumberFormat="1" applyFont="1" applyBorder="1" applyAlignment="1">
      <alignment horizontal="center" vertical="center" shrinkToFit="1"/>
    </xf>
    <xf numFmtId="38" fontId="15" fillId="4" borderId="77" xfId="1" applyFont="1" applyFill="1" applyBorder="1" applyAlignment="1">
      <alignment horizontal="center" vertical="center" shrinkToFit="1"/>
    </xf>
    <xf numFmtId="0" fontId="1" fillId="0" borderId="77" xfId="0" applyFont="1" applyBorder="1" applyAlignment="1">
      <alignment vertical="center" shrinkToFit="1"/>
    </xf>
    <xf numFmtId="0" fontId="1" fillId="0" borderId="35" xfId="0" applyFont="1" applyBorder="1" applyAlignment="1">
      <alignment vertical="center" shrinkToFit="1"/>
    </xf>
    <xf numFmtId="0" fontId="1" fillId="0" borderId="78" xfId="0" applyFont="1" applyBorder="1" applyAlignment="1">
      <alignment vertical="center" shrinkToFit="1"/>
    </xf>
    <xf numFmtId="0" fontId="16" fillId="4" borderId="75" xfId="0" applyFont="1" applyFill="1" applyBorder="1" applyAlignment="1">
      <alignment horizontal="center" vertical="center" shrinkToFit="1"/>
    </xf>
    <xf numFmtId="0" fontId="16" fillId="4" borderId="35" xfId="0" applyFont="1" applyFill="1" applyBorder="1" applyAlignment="1">
      <alignment horizontal="center" vertical="center" shrinkToFit="1"/>
    </xf>
    <xf numFmtId="0" fontId="16" fillId="4" borderId="78" xfId="0" applyFont="1" applyFill="1" applyBorder="1" applyAlignment="1">
      <alignment horizontal="center" vertical="center" shrinkToFit="1"/>
    </xf>
    <xf numFmtId="49" fontId="0" fillId="0" borderId="75" xfId="0" applyNumberFormat="1" applyBorder="1" applyAlignment="1">
      <alignment horizontal="center" vertical="center" shrinkToFit="1"/>
    </xf>
    <xf numFmtId="49" fontId="1" fillId="0" borderId="78" xfId="0" applyNumberFormat="1" applyFont="1" applyBorder="1" applyAlignment="1">
      <alignment horizontal="center" vertical="center" shrinkToFit="1"/>
    </xf>
    <xf numFmtId="0" fontId="0" fillId="0" borderId="77" xfId="0" applyBorder="1" applyAlignment="1">
      <alignment vertical="center" shrinkToFit="1"/>
    </xf>
    <xf numFmtId="49" fontId="1" fillId="0" borderId="75" xfId="0" applyNumberFormat="1" applyFont="1" applyBorder="1" applyAlignment="1">
      <alignment horizontal="center" vertical="center" shrinkToFit="1"/>
    </xf>
    <xf numFmtId="0" fontId="0" fillId="0" borderId="82" xfId="0" applyBorder="1" applyAlignment="1">
      <alignment horizontal="center" vertical="center" shrinkToFit="1"/>
    </xf>
    <xf numFmtId="0" fontId="0" fillId="0" borderId="78"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1" fillId="0" borderId="82" xfId="0" applyFont="1" applyBorder="1" applyAlignment="1">
      <alignment horizontal="center" vertical="center" shrinkToFit="1"/>
    </xf>
    <xf numFmtId="0" fontId="0" fillId="0" borderId="35" xfId="0" applyBorder="1" applyAlignment="1">
      <alignment vertical="center" shrinkToFit="1"/>
    </xf>
    <xf numFmtId="0" fontId="0" fillId="0" borderId="78" xfId="0" applyBorder="1" applyAlignment="1">
      <alignment vertical="center" shrinkToFit="1"/>
    </xf>
    <xf numFmtId="49" fontId="0" fillId="0" borderId="66" xfId="0" applyNumberFormat="1" applyBorder="1" applyAlignment="1">
      <alignment horizontal="center" vertical="center" shrinkToFit="1"/>
    </xf>
    <xf numFmtId="49" fontId="1" fillId="0" borderId="67" xfId="0" applyNumberFormat="1" applyFont="1" applyBorder="1" applyAlignment="1">
      <alignment horizontal="center" vertical="center" shrinkToFit="1"/>
    </xf>
    <xf numFmtId="0" fontId="1" fillId="0" borderId="67" xfId="0" applyFont="1" applyBorder="1" applyAlignment="1">
      <alignment vertical="center" shrinkToFit="1"/>
    </xf>
    <xf numFmtId="38" fontId="6" fillId="0" borderId="67" xfId="1" applyFont="1" applyBorder="1" applyAlignment="1">
      <alignment horizontal="center" vertical="center" shrinkToFit="1"/>
    </xf>
    <xf numFmtId="38" fontId="6" fillId="0" borderId="68" xfId="1" applyFont="1" applyBorder="1" applyAlignment="1">
      <alignment horizontal="center" vertical="center" shrinkToFit="1"/>
    </xf>
    <xf numFmtId="38" fontId="6" fillId="0" borderId="69" xfId="1" applyFont="1" applyBorder="1" applyAlignment="1">
      <alignment horizontal="center" vertical="center" shrinkToFit="1"/>
    </xf>
    <xf numFmtId="38" fontId="6" fillId="0" borderId="70" xfId="1" applyFont="1" applyBorder="1" applyAlignment="1">
      <alignment horizontal="center" vertical="center" shrinkToFit="1"/>
    </xf>
    <xf numFmtId="38" fontId="6" fillId="0" borderId="71" xfId="1" applyFont="1" applyBorder="1" applyAlignment="1">
      <alignment horizontal="center" vertical="center" shrinkToFit="1"/>
    </xf>
    <xf numFmtId="0" fontId="1" fillId="0" borderId="66" xfId="0" applyFont="1" applyBorder="1" applyAlignment="1">
      <alignment horizontal="center" vertical="center" shrinkToFit="1"/>
    </xf>
    <xf numFmtId="0" fontId="1" fillId="0" borderId="67" xfId="0" applyFont="1" applyBorder="1" applyAlignment="1">
      <alignment horizontal="center" vertical="center" shrinkToFit="1"/>
    </xf>
    <xf numFmtId="0" fontId="1" fillId="3" borderId="62" xfId="2" applyFill="1" applyBorder="1" applyAlignment="1">
      <alignment horizontal="center" vertical="center" shrinkToFit="1"/>
    </xf>
    <xf numFmtId="0" fontId="1" fillId="3" borderId="63" xfId="2" applyFill="1" applyBorder="1" applyAlignment="1">
      <alignment horizontal="center" vertical="center" shrinkToFit="1"/>
    </xf>
    <xf numFmtId="0" fontId="1" fillId="3" borderId="64" xfId="2" applyFill="1" applyBorder="1" applyAlignment="1">
      <alignment horizontal="center" vertical="center" shrinkToFit="1"/>
    </xf>
    <xf numFmtId="0" fontId="1" fillId="3" borderId="65" xfId="2" applyFill="1" applyBorder="1" applyAlignment="1">
      <alignment horizontal="center" vertical="center" shrinkToFit="1"/>
    </xf>
    <xf numFmtId="0" fontId="1" fillId="3" borderId="61" xfId="2" applyFill="1" applyBorder="1" applyAlignment="1">
      <alignment horizontal="center" vertical="center" shrinkToFit="1"/>
    </xf>
    <xf numFmtId="181" fontId="11" fillId="0" borderId="59" xfId="1" applyNumberFormat="1" applyFont="1" applyBorder="1" applyAlignment="1">
      <alignment vertical="center"/>
    </xf>
    <xf numFmtId="0" fontId="8" fillId="0" borderId="59" xfId="2" applyFont="1" applyBorder="1" applyAlignment="1">
      <alignment horizontal="center" vertical="center"/>
    </xf>
    <xf numFmtId="0" fontId="8" fillId="0" borderId="59" xfId="2" applyFont="1" applyBorder="1">
      <alignment vertical="center"/>
    </xf>
    <xf numFmtId="0" fontId="11" fillId="0" borderId="59" xfId="2" applyFont="1" applyBorder="1">
      <alignment vertical="center"/>
    </xf>
    <xf numFmtId="0" fontId="11" fillId="0" borderId="60" xfId="2" applyFont="1" applyBorder="1">
      <alignment vertical="center"/>
    </xf>
    <xf numFmtId="180" fontId="6" fillId="0" borderId="58" xfId="1" applyNumberFormat="1" applyFont="1" applyBorder="1" applyAlignment="1">
      <alignment vertical="center"/>
    </xf>
    <xf numFmtId="180" fontId="6" fillId="0" borderId="59" xfId="1" applyNumberFormat="1" applyFont="1" applyBorder="1" applyAlignment="1">
      <alignment vertical="center"/>
    </xf>
    <xf numFmtId="3" fontId="13" fillId="2" borderId="48" xfId="0" applyNumberFormat="1" applyFont="1" applyFill="1" applyBorder="1" applyAlignment="1">
      <alignment horizontal="center" vertical="center" shrinkToFit="1"/>
    </xf>
    <xf numFmtId="0" fontId="13" fillId="2" borderId="0" xfId="0" applyFont="1" applyFill="1" applyAlignment="1">
      <alignment horizontal="center" vertical="center" shrinkToFit="1"/>
    </xf>
    <xf numFmtId="0" fontId="13" fillId="2" borderId="22"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13" fillId="2" borderId="57"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29" xfId="0" applyFont="1" applyFill="1" applyBorder="1" applyAlignment="1">
      <alignment horizontal="center" vertical="center" shrinkToFit="1"/>
    </xf>
    <xf numFmtId="49" fontId="0" fillId="0" borderId="49" xfId="0" applyNumberFormat="1" applyBorder="1" applyAlignment="1">
      <alignment horizontal="left" vertical="center" shrinkToFit="1"/>
    </xf>
    <xf numFmtId="49" fontId="0" fillId="0" borderId="50" xfId="0" applyNumberFormat="1" applyBorder="1" applyAlignment="1">
      <alignment horizontal="left" vertical="center" shrinkToFit="1"/>
    </xf>
    <xf numFmtId="49" fontId="0" fillId="0" borderId="51" xfId="0" applyNumberFormat="1" applyBorder="1" applyAlignment="1">
      <alignment horizontal="left" vertical="center" shrinkToFit="1"/>
    </xf>
    <xf numFmtId="0" fontId="13" fillId="0" borderId="20" xfId="0" applyFont="1" applyBorder="1" applyAlignment="1">
      <alignment horizontal="left" vertical="center" shrinkToFit="1"/>
    </xf>
    <xf numFmtId="0" fontId="13" fillId="0" borderId="0" xfId="0" applyFont="1" applyAlignment="1">
      <alignment horizontal="left" vertical="center" shrinkToFit="1"/>
    </xf>
    <xf numFmtId="0" fontId="13" fillId="0" borderId="22" xfId="0" applyFont="1" applyBorder="1" applyAlignment="1">
      <alignment horizontal="left" vertical="center" shrinkToFit="1"/>
    </xf>
    <xf numFmtId="0" fontId="13" fillId="0" borderId="44"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52" xfId="0" applyFont="1" applyBorder="1" applyAlignment="1">
      <alignment horizontal="left" vertical="center" shrinkToFit="1"/>
    </xf>
    <xf numFmtId="38" fontId="1" fillId="2" borderId="9" xfId="1" applyFont="1" applyFill="1" applyBorder="1" applyAlignment="1">
      <alignment vertical="center"/>
    </xf>
    <xf numFmtId="38" fontId="1" fillId="2" borderId="10" xfId="1" applyFont="1" applyFill="1" applyBorder="1" applyAlignment="1">
      <alignment vertical="center"/>
    </xf>
    <xf numFmtId="38" fontId="1" fillId="2" borderId="11" xfId="1" applyFont="1" applyFill="1" applyBorder="1" applyAlignment="1">
      <alignment vertical="center"/>
    </xf>
    <xf numFmtId="0" fontId="1" fillId="0" borderId="0" xfId="0" applyFont="1" applyAlignment="1">
      <alignment horizontal="left" vertical="center"/>
    </xf>
    <xf numFmtId="49" fontId="0" fillId="0" borderId="30" xfId="0" applyNumberFormat="1" applyBorder="1" applyAlignment="1">
      <alignment horizontal="left" vertical="center" shrinkToFit="1"/>
    </xf>
    <xf numFmtId="49" fontId="0" fillId="0" borderId="0" xfId="0" applyNumberFormat="1" applyAlignment="1">
      <alignment horizontal="left" vertical="center" shrinkToFit="1"/>
    </xf>
    <xf numFmtId="49" fontId="0" fillId="0" borderId="31" xfId="0" applyNumberFormat="1" applyBorder="1" applyAlignment="1">
      <alignment horizontal="left" vertical="center" shrinkToFit="1"/>
    </xf>
    <xf numFmtId="38" fontId="15" fillId="2" borderId="54" xfId="1" applyFont="1" applyFill="1" applyBorder="1" applyAlignment="1">
      <alignment horizontal="center" vertical="center"/>
    </xf>
    <xf numFmtId="38" fontId="15" fillId="2" borderId="8" xfId="1" applyFont="1" applyFill="1" applyBorder="1" applyAlignment="1">
      <alignment horizontal="center" vertical="center"/>
    </xf>
    <xf numFmtId="38" fontId="15" fillId="2" borderId="55" xfId="1" applyFont="1" applyFill="1" applyBorder="1" applyAlignment="1">
      <alignment horizontal="center" vertical="center"/>
    </xf>
    <xf numFmtId="0" fontId="1" fillId="0" borderId="7" xfId="0" applyFont="1" applyBorder="1" applyAlignment="1">
      <alignment vertical="center" shrinkToFit="1"/>
    </xf>
    <xf numFmtId="49" fontId="0" fillId="0" borderId="4" xfId="0" applyNumberFormat="1" applyBorder="1" applyAlignment="1">
      <alignment horizontal="left" vertical="center" shrinkToFit="1"/>
    </xf>
    <xf numFmtId="49" fontId="0" fillId="0" borderId="5" xfId="0" applyNumberFormat="1" applyBorder="1" applyAlignment="1">
      <alignment horizontal="left" vertical="center" shrinkToFit="1"/>
    </xf>
    <xf numFmtId="49" fontId="0" fillId="0" borderId="6" xfId="0" applyNumberFormat="1" applyBorder="1" applyAlignment="1">
      <alignment horizontal="left" vertical="center" shrinkToFit="1"/>
    </xf>
    <xf numFmtId="0" fontId="1" fillId="3" borderId="8" xfId="0" applyFont="1" applyFill="1" applyBorder="1">
      <alignment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27" xfId="0" applyFont="1" applyFill="1" applyBorder="1" applyAlignment="1">
      <alignment horizontal="center" vertical="center"/>
    </xf>
    <xf numFmtId="0" fontId="6" fillId="2" borderId="23" xfId="0" applyFont="1" applyFill="1" applyBorder="1" applyAlignment="1">
      <alignment horizontal="center" vertical="top" wrapText="1" shrinkToFit="1"/>
    </xf>
    <xf numFmtId="0" fontId="6" fillId="2" borderId="0" xfId="0" applyFont="1" applyFill="1" applyAlignment="1">
      <alignment horizontal="center" vertical="top" wrapText="1" shrinkToFit="1"/>
    </xf>
    <xf numFmtId="0" fontId="6" fillId="2" borderId="22" xfId="0" applyFont="1" applyFill="1" applyBorder="1" applyAlignment="1">
      <alignment horizontal="center" vertical="top" wrapText="1" shrinkToFit="1"/>
    </xf>
    <xf numFmtId="0" fontId="6" fillId="2" borderId="28" xfId="0" applyFont="1" applyFill="1" applyBorder="1" applyAlignment="1">
      <alignment horizontal="center" vertical="top" wrapText="1" shrinkToFit="1"/>
    </xf>
    <xf numFmtId="0" fontId="6" fillId="2" borderId="8" xfId="0" applyFont="1" applyFill="1" applyBorder="1" applyAlignment="1">
      <alignment horizontal="center" vertical="top" wrapText="1" shrinkToFit="1"/>
    </xf>
    <xf numFmtId="0" fontId="6" fillId="2" borderId="29" xfId="0" applyFont="1" applyFill="1" applyBorder="1" applyAlignment="1">
      <alignment horizontal="center" vertical="top" wrapText="1" shrinkToFit="1"/>
    </xf>
    <xf numFmtId="0" fontId="1" fillId="0" borderId="20" xfId="0" applyFont="1" applyBorder="1" applyAlignment="1">
      <alignment horizontal="left" vertical="center"/>
    </xf>
    <xf numFmtId="0" fontId="1" fillId="0" borderId="22" xfId="0" applyFont="1" applyBorder="1" applyAlignment="1">
      <alignment horizontal="left" vertical="center"/>
    </xf>
    <xf numFmtId="38" fontId="2" fillId="0" borderId="23" xfId="1" applyFont="1" applyBorder="1" applyAlignment="1">
      <alignment horizontal="center" vertical="center" shrinkToFit="1"/>
    </xf>
    <xf numFmtId="38" fontId="2" fillId="0" borderId="0" xfId="1" applyFont="1" applyAlignment="1">
      <alignment horizontal="center" vertical="center" shrinkToFit="1"/>
    </xf>
    <xf numFmtId="38" fontId="2" fillId="0" borderId="53" xfId="1" applyFont="1" applyBorder="1" applyAlignment="1">
      <alignment horizontal="center" vertical="center" shrinkToFit="1"/>
    </xf>
    <xf numFmtId="38" fontId="2" fillId="0" borderId="7" xfId="1" applyFont="1" applyBorder="1" applyAlignment="1">
      <alignment horizontal="center" vertical="center" shrinkToFit="1"/>
    </xf>
    <xf numFmtId="0" fontId="1" fillId="0" borderId="17" xfId="0" applyFont="1" applyBorder="1">
      <alignment vertical="center"/>
    </xf>
    <xf numFmtId="0" fontId="1" fillId="0" borderId="18" xfId="0" applyFont="1" applyBorder="1">
      <alignment vertical="center"/>
    </xf>
    <xf numFmtId="0" fontId="1" fillId="0" borderId="46" xfId="0" applyFont="1" applyBorder="1">
      <alignment vertical="center"/>
    </xf>
    <xf numFmtId="177" fontId="13" fillId="2" borderId="20" xfId="0" applyNumberFormat="1" applyFont="1" applyFill="1" applyBorder="1" applyAlignment="1">
      <alignment horizontal="center" vertical="center" shrinkToFit="1"/>
    </xf>
    <xf numFmtId="177" fontId="13" fillId="2" borderId="0" xfId="0" applyNumberFormat="1" applyFont="1" applyFill="1" applyAlignment="1">
      <alignment horizontal="center" vertical="center" shrinkToFit="1"/>
    </xf>
    <xf numFmtId="177" fontId="13" fillId="2" borderId="47" xfId="0" applyNumberFormat="1" applyFont="1" applyFill="1" applyBorder="1" applyAlignment="1">
      <alignment horizontal="center" vertical="center" shrinkToFit="1"/>
    </xf>
    <xf numFmtId="177" fontId="13" fillId="2" borderId="54" xfId="0" applyNumberFormat="1" applyFont="1" applyFill="1" applyBorder="1" applyAlignment="1">
      <alignment horizontal="center" vertical="center" shrinkToFit="1"/>
    </xf>
    <xf numFmtId="177" fontId="13" fillId="2" borderId="8" xfId="0" applyNumberFormat="1" applyFont="1" applyFill="1" applyBorder="1" applyAlignment="1">
      <alignment horizontal="center" vertical="center" shrinkToFit="1"/>
    </xf>
    <xf numFmtId="177" fontId="13" fillId="2" borderId="56" xfId="0" applyNumberFormat="1" applyFont="1" applyFill="1" applyBorder="1" applyAlignment="1">
      <alignment horizontal="center" vertical="center" shrinkToFit="1"/>
    </xf>
    <xf numFmtId="0" fontId="1" fillId="2" borderId="24" xfId="0" applyFont="1" applyFill="1" applyBorder="1">
      <alignment vertical="center"/>
    </xf>
    <xf numFmtId="0" fontId="6" fillId="2" borderId="24" xfId="0" applyFont="1" applyFill="1" applyBorder="1" applyAlignment="1">
      <alignment horizontal="center" vertical="center" shrinkToFit="1"/>
    </xf>
    <xf numFmtId="0" fontId="1" fillId="2" borderId="17" xfId="0" applyFont="1" applyFill="1" applyBorder="1">
      <alignment vertical="center"/>
    </xf>
    <xf numFmtId="0" fontId="1" fillId="2" borderId="18" xfId="0" applyFont="1" applyFill="1" applyBorder="1">
      <alignment vertical="center"/>
    </xf>
    <xf numFmtId="0" fontId="1" fillId="2" borderId="19" xfId="0" applyFont="1" applyFill="1" applyBorder="1">
      <alignment vertical="center"/>
    </xf>
    <xf numFmtId="49" fontId="0" fillId="0" borderId="36" xfId="0" applyNumberFormat="1" applyBorder="1" applyAlignment="1">
      <alignment horizontal="left" vertical="center" shrinkToFit="1"/>
    </xf>
    <xf numFmtId="49" fontId="0" fillId="0" borderId="37" xfId="0" applyNumberFormat="1" applyBorder="1" applyAlignment="1">
      <alignment horizontal="left" vertical="center" shrinkToFit="1"/>
    </xf>
    <xf numFmtId="49" fontId="0" fillId="0" borderId="38" xfId="0" applyNumberFormat="1" applyBorder="1" applyAlignment="1">
      <alignment horizontal="left" vertical="center" shrinkToFit="1"/>
    </xf>
    <xf numFmtId="0" fontId="1" fillId="0" borderId="39" xfId="0" applyFont="1" applyBorder="1" applyAlignment="1">
      <alignment horizontal="center" vertical="center"/>
    </xf>
    <xf numFmtId="0" fontId="1" fillId="0" borderId="40" xfId="0" applyFont="1" applyBorder="1" applyAlignment="1">
      <alignment horizontal="center" vertical="center"/>
    </xf>
    <xf numFmtId="49" fontId="6" fillId="0" borderId="40" xfId="0" applyNumberFormat="1" applyFont="1" applyBorder="1" applyAlignment="1">
      <alignment horizontal="center" vertical="center" shrinkToFit="1"/>
    </xf>
    <xf numFmtId="0" fontId="1" fillId="0" borderId="40" xfId="0" applyFont="1" applyBorder="1" applyAlignment="1">
      <alignment horizontal="right" vertical="center"/>
    </xf>
    <xf numFmtId="0" fontId="6" fillId="0" borderId="40" xfId="0" applyFont="1" applyBorder="1" applyAlignment="1">
      <alignment horizontal="center" vertical="center" shrinkToFit="1"/>
    </xf>
    <xf numFmtId="177" fontId="2" fillId="0" borderId="20" xfId="0" applyNumberFormat="1" applyFont="1" applyBorder="1" applyAlignment="1">
      <alignment horizontal="center" vertical="center" shrinkToFit="1"/>
    </xf>
    <xf numFmtId="177" fontId="2" fillId="0" borderId="0" xfId="0" applyNumberFormat="1" applyFont="1" applyAlignment="1">
      <alignment horizontal="center" vertical="center" shrinkToFit="1"/>
    </xf>
    <xf numFmtId="177" fontId="2" fillId="0" borderId="21" xfId="0" applyNumberFormat="1" applyFont="1" applyBorder="1" applyAlignment="1">
      <alignment horizontal="center" vertical="center" shrinkToFit="1"/>
    </xf>
    <xf numFmtId="177" fontId="2" fillId="0" borderId="44" xfId="0" applyNumberFormat="1" applyFont="1" applyBorder="1" applyAlignment="1">
      <alignment horizontal="center" vertical="center" shrinkToFit="1"/>
    </xf>
    <xf numFmtId="177" fontId="2" fillId="0" borderId="7" xfId="0" applyNumberFormat="1" applyFont="1" applyBorder="1" applyAlignment="1">
      <alignment horizontal="center" vertical="center" shrinkToFit="1"/>
    </xf>
    <xf numFmtId="177" fontId="2" fillId="0" borderId="45" xfId="0" applyNumberFormat="1" applyFont="1" applyBorder="1" applyAlignment="1">
      <alignment horizontal="center" vertical="center" shrinkToFit="1"/>
    </xf>
    <xf numFmtId="0" fontId="13" fillId="0" borderId="32" xfId="0" applyFont="1" applyBorder="1" applyAlignment="1">
      <alignment horizontal="left" vertical="center" shrinkToFit="1"/>
    </xf>
    <xf numFmtId="0" fontId="13" fillId="0" borderId="24" xfId="0" applyFont="1" applyBorder="1" applyAlignment="1">
      <alignment horizontal="left" vertical="center" shrinkToFit="1"/>
    </xf>
    <xf numFmtId="0" fontId="13" fillId="0" borderId="33" xfId="0" applyFont="1" applyBorder="1" applyAlignment="1">
      <alignment horizontal="left" vertical="center" shrinkToFit="1"/>
    </xf>
    <xf numFmtId="0" fontId="14" fillId="0" borderId="23" xfId="0" applyFont="1" applyBorder="1" applyAlignment="1">
      <alignment horizontal="center" vertical="center" shrinkToFit="1"/>
    </xf>
    <xf numFmtId="0" fontId="14" fillId="0" borderId="0" xfId="0" applyFont="1" applyAlignment="1">
      <alignment horizontal="center" vertical="center" shrinkToFit="1"/>
    </xf>
    <xf numFmtId="0" fontId="14" fillId="0" borderId="22"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29"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0" xfId="0" applyFont="1" applyAlignment="1">
      <alignment horizontal="center" vertical="center" shrinkToFit="1"/>
    </xf>
    <xf numFmtId="0" fontId="12" fillId="0" borderId="22"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9" xfId="0" applyFont="1" applyBorder="1" applyAlignment="1">
      <alignment horizontal="center" vertical="center" shrinkToFit="1"/>
    </xf>
    <xf numFmtId="0" fontId="1" fillId="0" borderId="23" xfId="0" applyFont="1" applyBorder="1">
      <alignment vertical="center"/>
    </xf>
    <xf numFmtId="0" fontId="1" fillId="0" borderId="0" xfId="0" applyFont="1">
      <alignment vertical="center"/>
    </xf>
    <xf numFmtId="49" fontId="6" fillId="0" borderId="24" xfId="0" applyNumberFormat="1" applyFont="1" applyBorder="1" applyAlignment="1">
      <alignment horizontal="center" vertical="center" shrinkToFit="1"/>
    </xf>
    <xf numFmtId="0" fontId="1" fillId="0" borderId="34" xfId="0" applyFont="1" applyBorder="1">
      <alignment vertical="center"/>
    </xf>
    <xf numFmtId="0" fontId="1" fillId="0" borderId="24" xfId="0" applyFont="1" applyBorder="1">
      <alignment vertical="center"/>
    </xf>
    <xf numFmtId="49" fontId="6" fillId="0" borderId="35" xfId="0" applyNumberFormat="1" applyFont="1" applyBorder="1" applyAlignment="1">
      <alignment horizontal="center" vertical="center" shrinkToFit="1"/>
    </xf>
    <xf numFmtId="0" fontId="1" fillId="0" borderId="40" xfId="0" applyFont="1" applyBorder="1">
      <alignment vertical="center"/>
    </xf>
    <xf numFmtId="0" fontId="1" fillId="0" borderId="41" xfId="0" applyFont="1" applyBorder="1">
      <alignment vertical="center"/>
    </xf>
    <xf numFmtId="0" fontId="1" fillId="2" borderId="14" xfId="0" applyFont="1" applyFill="1" applyBorder="1">
      <alignment vertical="center"/>
    </xf>
    <xf numFmtId="0" fontId="1" fillId="2" borderId="15" xfId="0" applyFont="1" applyFill="1" applyBorder="1">
      <alignment vertical="center"/>
    </xf>
    <xf numFmtId="0" fontId="1" fillId="3" borderId="15" xfId="0" applyFont="1" applyFill="1" applyBorder="1">
      <alignment vertical="center"/>
    </xf>
    <xf numFmtId="0" fontId="1" fillId="3" borderId="16" xfId="0" applyFont="1" applyFill="1" applyBorder="1">
      <alignment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8" xfId="0" applyFont="1" applyFill="1" applyBorder="1" applyAlignment="1">
      <alignment horizontal="center" vertical="center"/>
    </xf>
    <xf numFmtId="49" fontId="12" fillId="2" borderId="18" xfId="0" applyNumberFormat="1" applyFont="1" applyFill="1" applyBorder="1" applyAlignment="1">
      <alignment horizontal="center" vertical="center" shrinkToFit="1"/>
    </xf>
    <xf numFmtId="49" fontId="12" fillId="2" borderId="8" xfId="0" applyNumberFormat="1" applyFont="1" applyFill="1" applyBorder="1" applyAlignment="1">
      <alignment horizontal="center" vertical="center" shrinkToFit="1"/>
    </xf>
    <xf numFmtId="0" fontId="1" fillId="2" borderId="19" xfId="0" applyFont="1" applyFill="1" applyBorder="1" applyAlignment="1">
      <alignment horizontal="center" vertical="center"/>
    </xf>
    <xf numFmtId="0" fontId="1" fillId="2" borderId="29" xfId="0" applyFont="1" applyFill="1" applyBorder="1" applyAlignment="1">
      <alignment horizontal="center" vertical="center"/>
    </xf>
    <xf numFmtId="49" fontId="0" fillId="0" borderId="1" xfId="0" applyNumberFormat="1" applyBorder="1" applyAlignment="1">
      <alignment horizontal="left" vertical="center" shrinkToFit="1"/>
    </xf>
    <xf numFmtId="49" fontId="0" fillId="0" borderId="2" xfId="0" applyNumberFormat="1" applyBorder="1" applyAlignment="1">
      <alignment horizontal="left" vertical="center" shrinkToFit="1"/>
    </xf>
    <xf numFmtId="49" fontId="0" fillId="0" borderId="3" xfId="0" applyNumberFormat="1" applyBorder="1" applyAlignment="1">
      <alignment horizontal="left" vertical="center" shrinkToFit="1"/>
    </xf>
    <xf numFmtId="0" fontId="1" fillId="2" borderId="26" xfId="0" applyFont="1" applyFill="1" applyBorder="1">
      <alignment vertical="center"/>
    </xf>
    <xf numFmtId="0" fontId="1" fillId="2" borderId="27" xfId="0" applyFont="1" applyFill="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0" fillId="0" borderId="9" xfId="0" applyBorder="1">
      <alignment vertical="center"/>
    </xf>
    <xf numFmtId="0" fontId="1" fillId="0" borderId="12" xfId="0" applyFont="1" applyBorder="1">
      <alignment vertical="center"/>
    </xf>
    <xf numFmtId="0" fontId="1" fillId="0" borderId="13" xfId="0" applyFont="1" applyBorder="1">
      <alignment vertical="center"/>
    </xf>
    <xf numFmtId="0" fontId="2" fillId="0" borderId="0" xfId="0" applyFont="1" applyAlignment="1">
      <alignment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176" fontId="7" fillId="0" borderId="0" xfId="0" applyNumberFormat="1" applyFont="1" applyAlignment="1">
      <alignment horizontal="right"/>
    </xf>
    <xf numFmtId="0" fontId="0" fillId="0" borderId="7" xfId="0" applyBorder="1" applyAlignment="1">
      <alignment horizontal="right"/>
    </xf>
    <xf numFmtId="0" fontId="0" fillId="0" borderId="8" xfId="0" applyBorder="1" applyAlignment="1"/>
    <xf numFmtId="179" fontId="11" fillId="0" borderId="5" xfId="0" applyNumberFormat="1" applyFont="1" applyBorder="1" applyAlignment="1">
      <alignment horizontal="right" vertical="top"/>
    </xf>
    <xf numFmtId="0" fontId="18" fillId="0" borderId="2" xfId="0" applyFont="1" applyBorder="1" applyAlignment="1">
      <alignment horizontal="left" shrinkToFit="1"/>
    </xf>
    <xf numFmtId="0" fontId="18" fillId="0" borderId="3" xfId="0" applyFont="1" applyBorder="1" applyAlignment="1">
      <alignment horizontal="left" shrinkToFit="1"/>
    </xf>
    <xf numFmtId="0" fontId="18" fillId="0" borderId="0" xfId="0" applyFont="1" applyAlignment="1">
      <alignment horizontal="left" shrinkToFit="1"/>
    </xf>
    <xf numFmtId="0" fontId="18" fillId="0" borderId="31" xfId="0" applyFont="1" applyBorder="1" applyAlignment="1">
      <alignment horizontal="left" shrinkToFit="1"/>
    </xf>
    <xf numFmtId="0" fontId="18" fillId="0" borderId="49" xfId="0" applyFont="1" applyBorder="1" applyAlignment="1">
      <alignment horizontal="right" vertical="center" shrinkToFit="1"/>
    </xf>
    <xf numFmtId="0" fontId="18" fillId="0" borderId="50" xfId="0" applyFont="1" applyBorder="1" applyAlignment="1">
      <alignment horizontal="right" vertical="center" shrinkToFit="1"/>
    </xf>
    <xf numFmtId="0" fontId="18" fillId="0" borderId="51" xfId="0" applyFont="1" applyBorder="1" applyAlignment="1">
      <alignment horizontal="right" vertical="center" shrinkToFit="1"/>
    </xf>
    <xf numFmtId="0" fontId="0" fillId="0" borderId="0" xfId="0" applyAlignment="1">
      <alignment horizontal="left" vertical="center" shrinkToFit="1"/>
    </xf>
    <xf numFmtId="0" fontId="0" fillId="0" borderId="0" xfId="0"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shrinkToFit="1"/>
    </xf>
    <xf numFmtId="0" fontId="0" fillId="0" borderId="6" xfId="0" applyBorder="1" applyAlignment="1">
      <alignment horizontal="left" shrinkToFit="1"/>
    </xf>
    <xf numFmtId="0" fontId="16" fillId="4" borderId="83" xfId="0" applyFont="1" applyFill="1" applyBorder="1" applyAlignment="1">
      <alignment horizontal="center" vertical="center" shrinkToFit="1"/>
    </xf>
    <xf numFmtId="0" fontId="16" fillId="4" borderId="84" xfId="0" applyFont="1" applyFill="1" applyBorder="1" applyAlignment="1">
      <alignment horizontal="center" vertical="center" shrinkToFit="1"/>
    </xf>
    <xf numFmtId="0" fontId="16" fillId="4" borderId="121" xfId="0" applyFont="1" applyFill="1" applyBorder="1" applyAlignment="1">
      <alignment horizontal="center" vertical="center" shrinkToFit="1"/>
    </xf>
    <xf numFmtId="38" fontId="15" fillId="4" borderId="122" xfId="1" applyFont="1" applyFill="1"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38" fontId="6" fillId="0" borderId="75" xfId="1" applyFont="1" applyFill="1" applyBorder="1" applyAlignment="1">
      <alignment horizontal="center" vertical="center" shrinkToFit="1"/>
    </xf>
    <xf numFmtId="0" fontId="0" fillId="0" borderId="76" xfId="0" applyBorder="1" applyAlignment="1">
      <alignment vertical="center" shrinkToFit="1"/>
    </xf>
    <xf numFmtId="0" fontId="0" fillId="0" borderId="59" xfId="0" applyBorder="1">
      <alignment vertical="center"/>
    </xf>
    <xf numFmtId="0" fontId="0" fillId="0" borderId="60" xfId="0" applyBorder="1">
      <alignment vertical="center"/>
    </xf>
    <xf numFmtId="49" fontId="0" fillId="0" borderId="82" xfId="0" applyNumberFormat="1" applyBorder="1" applyAlignment="1">
      <alignment horizontal="center" vertical="center" shrinkToFit="1"/>
    </xf>
    <xf numFmtId="0" fontId="0" fillId="0" borderId="2" xfId="0" applyBorder="1" applyAlignment="1">
      <alignment vertical="center" wrapText="1"/>
    </xf>
    <xf numFmtId="0" fontId="0" fillId="0" borderId="0" xfId="0" applyAlignment="1">
      <alignment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16" xfId="0" applyBorder="1" applyAlignment="1">
      <alignment horizontal="center" vertical="center"/>
    </xf>
    <xf numFmtId="38" fontId="1" fillId="0" borderId="59" xfId="1" applyBorder="1" applyAlignment="1">
      <alignment vertical="center"/>
    </xf>
    <xf numFmtId="0" fontId="1" fillId="16" borderId="35" xfId="0" applyFont="1" applyFill="1" applyBorder="1" applyAlignment="1">
      <alignment horizontal="center" vertical="center"/>
    </xf>
    <xf numFmtId="0" fontId="1" fillId="16" borderId="104" xfId="0" applyFont="1" applyFill="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38" fontId="1" fillId="0" borderId="114" xfId="1" applyBorder="1" applyAlignment="1">
      <alignment vertical="center"/>
    </xf>
    <xf numFmtId="0" fontId="0" fillId="0" borderId="115" xfId="0" applyBorder="1">
      <alignment vertical="center"/>
    </xf>
    <xf numFmtId="0" fontId="0" fillId="17" borderId="114" xfId="0" applyFill="1" applyBorder="1" applyAlignment="1">
      <alignment horizontal="center" vertical="center"/>
    </xf>
    <xf numFmtId="0" fontId="0" fillId="17" borderId="130" xfId="0" applyFill="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0" fillId="0" borderId="15" xfId="1" applyFont="1" applyBorder="1" applyAlignment="1">
      <alignment vertical="center"/>
    </xf>
    <xf numFmtId="38" fontId="1" fillId="0" borderId="15" xfId="1" applyBorder="1" applyAlignment="1">
      <alignment vertical="center"/>
    </xf>
    <xf numFmtId="0" fontId="0" fillId="0" borderId="15" xfId="0" applyBorder="1">
      <alignment vertical="center"/>
    </xf>
    <xf numFmtId="0" fontId="0" fillId="0" borderId="16" xfId="0" applyBorder="1">
      <alignment vertical="center"/>
    </xf>
    <xf numFmtId="0" fontId="0" fillId="15" borderId="15" xfId="0" applyFill="1" applyBorder="1" applyAlignment="1">
      <alignment horizontal="center" vertical="center"/>
    </xf>
    <xf numFmtId="0" fontId="0" fillId="15" borderId="100" xfId="0" applyFill="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16" fillId="4" borderId="82"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76" xfId="0" applyBorder="1" applyAlignment="1">
      <alignment horizontal="center" vertical="center" shrinkToFit="1"/>
    </xf>
    <xf numFmtId="38" fontId="15" fillId="14" borderId="125" xfId="0" applyNumberFormat="1" applyFont="1" applyFill="1" applyBorder="1" applyAlignment="1">
      <alignment horizontal="center" vertical="center" shrinkToFit="1"/>
    </xf>
    <xf numFmtId="38" fontId="15" fillId="14" borderId="114" xfId="0" applyNumberFormat="1" applyFont="1" applyFill="1" applyBorder="1" applyAlignment="1">
      <alignment horizontal="center" vertical="center" shrinkToFit="1"/>
    </xf>
    <xf numFmtId="38" fontId="15" fillId="14" borderId="126" xfId="0" applyNumberFormat="1" applyFont="1" applyFill="1" applyBorder="1" applyAlignment="1">
      <alignment horizontal="center" vertical="center" shrinkToFit="1"/>
    </xf>
    <xf numFmtId="38" fontId="15" fillId="14" borderId="127" xfId="0" applyNumberFormat="1" applyFont="1" applyFill="1" applyBorder="1" applyAlignment="1">
      <alignment horizontal="center" vertical="center" shrinkToFit="1"/>
    </xf>
    <xf numFmtId="0" fontId="0" fillId="0" borderId="109" xfId="0" applyBorder="1" applyAlignment="1">
      <alignment horizontal="left" vertical="center" wrapText="1"/>
    </xf>
    <xf numFmtId="0" fontId="0" fillId="0" borderId="18" xfId="0" applyBorder="1" applyAlignment="1">
      <alignment horizontal="left" vertical="center" wrapText="1"/>
    </xf>
    <xf numFmtId="0" fontId="0" fillId="0" borderId="110" xfId="0" applyBorder="1" applyAlignment="1">
      <alignment horizontal="left" vertical="center"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31"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6" fillId="0" borderId="128"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0" xfId="0" applyFont="1" applyAlignment="1">
      <alignment horizontal="center" vertical="center" textRotation="255"/>
    </xf>
    <xf numFmtId="0" fontId="6" fillId="0" borderId="129" xfId="0" applyFont="1" applyBorder="1" applyAlignment="1">
      <alignment horizontal="center" vertical="center" textRotation="255"/>
    </xf>
    <xf numFmtId="0" fontId="6" fillId="0" borderId="5" xfId="0" applyFont="1" applyBorder="1" applyAlignment="1">
      <alignment horizontal="center" vertical="center" textRotation="255"/>
    </xf>
    <xf numFmtId="38" fontId="6" fillId="0" borderId="73" xfId="0" applyNumberFormat="1"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182" fontId="0" fillId="0" borderId="108" xfId="3" applyNumberFormat="1" applyFont="1" applyBorder="1" applyAlignment="1">
      <alignment horizontal="center" vertical="center"/>
    </xf>
    <xf numFmtId="0" fontId="16" fillId="14" borderId="124" xfId="0" applyFont="1" applyFill="1" applyBorder="1" applyAlignment="1">
      <alignment horizontal="center" vertical="center" shrinkToFit="1"/>
    </xf>
    <xf numFmtId="0" fontId="16" fillId="14" borderId="114" xfId="0" applyFont="1" applyFill="1" applyBorder="1" applyAlignment="1">
      <alignment horizontal="center" vertical="center" shrinkToFit="1"/>
    </xf>
    <xf numFmtId="0" fontId="16" fillId="14" borderId="115" xfId="0" applyFont="1" applyFill="1" applyBorder="1" applyAlignment="1">
      <alignment horizontal="center" vertical="center" shrinkToFit="1"/>
    </xf>
    <xf numFmtId="49" fontId="1" fillId="0" borderId="35" xfId="0" applyNumberFormat="1" applyFont="1" applyBorder="1" applyAlignment="1">
      <alignment horizontal="center" vertical="center" shrinkToFit="1"/>
    </xf>
    <xf numFmtId="0" fontId="1" fillId="0" borderId="77" xfId="0" applyFont="1" applyBorder="1" applyAlignment="1">
      <alignment horizontal="left" vertical="center"/>
    </xf>
    <xf numFmtId="0" fontId="1" fillId="0" borderId="35" xfId="0" applyFont="1" applyBorder="1" applyAlignment="1">
      <alignment horizontal="left" vertical="center"/>
    </xf>
    <xf numFmtId="0" fontId="1" fillId="0" borderId="78" xfId="0" applyFont="1" applyBorder="1" applyAlignment="1">
      <alignment horizontal="left" vertical="center"/>
    </xf>
    <xf numFmtId="0" fontId="0" fillId="0" borderId="77" xfId="3" applyFont="1" applyBorder="1" applyAlignment="1">
      <alignment horizontal="center" vertical="center"/>
    </xf>
    <xf numFmtId="0" fontId="0" fillId="0" borderId="35" xfId="3" applyFont="1" applyBorder="1" applyAlignment="1">
      <alignment horizontal="center" vertical="center"/>
    </xf>
    <xf numFmtId="0" fontId="0" fillId="0" borderId="104" xfId="3" applyFont="1" applyBorder="1" applyAlignment="1">
      <alignment horizontal="center" vertical="center"/>
    </xf>
    <xf numFmtId="38" fontId="15" fillId="14" borderId="77" xfId="0" applyNumberFormat="1" applyFont="1" applyFill="1" applyBorder="1" applyAlignment="1">
      <alignment horizontal="center" vertical="center" shrinkToFit="1"/>
    </xf>
    <xf numFmtId="38" fontId="15" fillId="14" borderId="35" xfId="0" applyNumberFormat="1" applyFont="1" applyFill="1" applyBorder="1" applyAlignment="1">
      <alignment horizontal="center" vertical="center" shrinkToFit="1"/>
    </xf>
    <xf numFmtId="38" fontId="15" fillId="14" borderId="118" xfId="0" applyNumberFormat="1" applyFont="1" applyFill="1" applyBorder="1" applyAlignment="1">
      <alignment horizontal="center" vertical="center" shrinkToFit="1"/>
    </xf>
    <xf numFmtId="38" fontId="15" fillId="14" borderId="120" xfId="0" applyNumberFormat="1" applyFont="1" applyFill="1" applyBorder="1" applyAlignment="1">
      <alignment horizontal="center" vertical="center" shrinkToFit="1"/>
    </xf>
    <xf numFmtId="182" fontId="0" fillId="0" borderId="104" xfId="3" applyNumberFormat="1" applyFont="1" applyBorder="1" applyAlignment="1">
      <alignment horizontal="center" vertical="center"/>
    </xf>
    <xf numFmtId="0" fontId="16" fillId="14" borderId="75" xfId="0" applyFont="1" applyFill="1" applyBorder="1" applyAlignment="1">
      <alignment horizontal="center" vertical="center" shrinkToFit="1"/>
    </xf>
    <xf numFmtId="0" fontId="16" fillId="14" borderId="35" xfId="0" applyFont="1" applyFill="1" applyBorder="1" applyAlignment="1">
      <alignment horizontal="center" vertical="center" shrinkToFit="1"/>
    </xf>
    <xf numFmtId="0" fontId="16" fillId="14" borderId="78" xfId="0" applyFont="1" applyFill="1" applyBorder="1" applyAlignment="1">
      <alignment horizontal="center" vertical="center" shrinkToFit="1"/>
    </xf>
    <xf numFmtId="0" fontId="0" fillId="0" borderId="100" xfId="3" applyFont="1" applyBorder="1" applyAlignment="1">
      <alignment horizontal="center" vertical="center"/>
    </xf>
    <xf numFmtId="0" fontId="1" fillId="0" borderId="123" xfId="3"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38" fontId="6" fillId="0" borderId="34" xfId="1" applyFont="1" applyBorder="1" applyAlignment="1">
      <alignment horizontal="center" vertical="center" shrinkToFit="1"/>
    </xf>
    <xf numFmtId="0" fontId="0" fillId="0" borderId="24" xfId="0" applyBorder="1" applyAlignment="1">
      <alignment vertical="center" shrinkToFit="1"/>
    </xf>
    <xf numFmtId="0" fontId="0" fillId="0" borderId="119" xfId="0" applyBorder="1" applyAlignment="1">
      <alignment vertical="center" shrinkToFit="1"/>
    </xf>
    <xf numFmtId="38" fontId="15" fillId="14" borderId="76" xfId="0" applyNumberFormat="1" applyFont="1" applyFill="1" applyBorder="1" applyAlignment="1">
      <alignment horizontal="center" vertical="center" shrinkToFit="1"/>
    </xf>
    <xf numFmtId="38" fontId="15" fillId="14" borderId="75" xfId="0" applyNumberFormat="1" applyFont="1" applyFill="1" applyBorder="1" applyAlignment="1">
      <alignment horizontal="center" vertical="center" shrinkToFit="1"/>
    </xf>
    <xf numFmtId="0" fontId="1" fillId="3" borderId="117" xfId="2" applyFill="1" applyBorder="1" applyAlignment="1">
      <alignment horizontal="center" vertical="center" shrinkToFit="1"/>
    </xf>
    <xf numFmtId="0" fontId="1" fillId="3" borderId="59" xfId="2" applyFill="1" applyBorder="1" applyAlignment="1">
      <alignment horizontal="center" vertical="center" shrinkToFit="1"/>
    </xf>
    <xf numFmtId="0" fontId="1" fillId="3" borderId="116" xfId="2" applyFill="1" applyBorder="1" applyAlignment="1">
      <alignment horizontal="center" vertical="center" shrinkToFit="1"/>
    </xf>
    <xf numFmtId="0" fontId="1" fillId="3" borderId="58" xfId="2" applyFill="1" applyBorder="1" applyAlignment="1">
      <alignment horizontal="center" vertical="center" shrinkToFit="1"/>
    </xf>
    <xf numFmtId="180" fontId="6" fillId="0" borderId="58" xfId="1" applyNumberFormat="1" applyFont="1" applyBorder="1" applyAlignment="1">
      <alignment horizontal="center" vertical="center"/>
    </xf>
    <xf numFmtId="180" fontId="6" fillId="0" borderId="59" xfId="1" applyNumberFormat="1" applyFont="1" applyBorder="1" applyAlignment="1">
      <alignment horizontal="center" vertical="center"/>
    </xf>
    <xf numFmtId="38" fontId="1" fillId="2" borderId="9" xfId="1" applyFill="1" applyBorder="1" applyAlignment="1">
      <alignment vertical="center"/>
    </xf>
    <xf numFmtId="38" fontId="1" fillId="2" borderId="10" xfId="1" applyFill="1" applyBorder="1" applyAlignment="1">
      <alignment vertical="center"/>
    </xf>
    <xf numFmtId="38" fontId="1" fillId="2" borderId="11" xfId="1" applyFill="1" applyBorder="1" applyAlignment="1">
      <alignment vertical="center"/>
    </xf>
    <xf numFmtId="0" fontId="0" fillId="0" borderId="7" xfId="0" applyBorder="1" applyAlignment="1">
      <alignment vertical="center" shrinkToFit="1"/>
    </xf>
    <xf numFmtId="0" fontId="0" fillId="3" borderId="8" xfId="0" applyFill="1" applyBorder="1">
      <alignmen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27" xfId="0" applyFill="1" applyBorder="1" applyAlignment="1">
      <alignment horizontal="center"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7" xfId="0" applyBorder="1">
      <alignment vertical="center"/>
    </xf>
    <xf numFmtId="0" fontId="0" fillId="0" borderId="18" xfId="0" applyBorder="1">
      <alignment vertical="center"/>
    </xf>
    <xf numFmtId="0" fontId="0" fillId="0" borderId="46" xfId="0" applyBorder="1">
      <alignment vertical="center"/>
    </xf>
    <xf numFmtId="0" fontId="0" fillId="2" borderId="24"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right" vertical="center"/>
    </xf>
    <xf numFmtId="0" fontId="0" fillId="0" borderId="23" xfId="0" applyBorder="1">
      <alignment vertical="center"/>
    </xf>
    <xf numFmtId="0" fontId="0" fillId="0" borderId="0" xfId="0">
      <alignment vertical="center"/>
    </xf>
    <xf numFmtId="0" fontId="0" fillId="0" borderId="34" xfId="0" applyBorder="1">
      <alignment vertical="center"/>
    </xf>
    <xf numFmtId="0" fontId="0" fillId="0" borderId="24" xfId="0" applyBorder="1">
      <alignment vertical="center"/>
    </xf>
    <xf numFmtId="0" fontId="0" fillId="0" borderId="40" xfId="0" applyBorder="1">
      <alignment vertical="center"/>
    </xf>
    <xf numFmtId="0" fontId="0" fillId="0" borderId="41" xfId="0" applyBorder="1">
      <alignment vertical="center"/>
    </xf>
    <xf numFmtId="0" fontId="0" fillId="2" borderId="14" xfId="0" applyFill="1" applyBorder="1">
      <alignment vertical="center"/>
    </xf>
    <xf numFmtId="0" fontId="0" fillId="2" borderId="15"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28" xfId="0" applyFill="1" applyBorder="1" applyAlignment="1">
      <alignment horizontal="center" vertical="center"/>
    </xf>
    <xf numFmtId="0" fontId="0" fillId="2" borderId="8" xfId="0" applyFill="1" applyBorder="1" applyAlignment="1">
      <alignment horizontal="center" vertical="center"/>
    </xf>
    <xf numFmtId="0" fontId="0" fillId="2" borderId="19" xfId="0" applyFill="1" applyBorder="1" applyAlignment="1">
      <alignment horizontal="center" vertical="center"/>
    </xf>
    <xf numFmtId="0" fontId="0" fillId="2" borderId="29" xfId="0" applyFill="1" applyBorder="1" applyAlignment="1">
      <alignment horizontal="center" vertical="center"/>
    </xf>
    <xf numFmtId="0" fontId="0" fillId="2" borderId="26" xfId="0" applyFill="1" applyBorder="1">
      <alignment vertical="center"/>
    </xf>
    <xf numFmtId="0" fontId="0" fillId="2" borderId="27" xfId="0" applyFill="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cellXfs>
  <cellStyles count="4">
    <cellStyle name="桁区切り" xfId="1" builtinId="6"/>
    <cellStyle name="標準" xfId="0" builtinId="0"/>
    <cellStyle name="標準 2" xfId="3" xr:uid="{72E139CC-B3A9-45F6-A073-5E0AACC589AA}"/>
    <cellStyle name="標準_新規フォーマット（柏）" xfId="2" xr:uid="{CB68F8D5-2735-463B-A8FC-2BF97F21C85B}"/>
  </cellStyles>
  <dxfs count="75">
    <dxf>
      <font>
        <condense val="0"/>
        <extend val="0"/>
        <color indexed="9"/>
      </font>
    </dxf>
    <dxf>
      <font>
        <condense val="0"/>
        <extend val="0"/>
        <color indexed="2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00B0F0"/>
        </patternFill>
      </fill>
    </dxf>
    <dxf>
      <fill>
        <patternFill>
          <bgColor rgb="FF00B0F0"/>
        </patternFill>
      </fill>
    </dxf>
    <dxf>
      <font>
        <condense val="0"/>
        <extend val="0"/>
        <color indexed="9"/>
      </font>
    </dxf>
    <dxf>
      <font>
        <color rgb="FF9C0006"/>
      </font>
      <fill>
        <patternFill>
          <bgColor rgb="FFFFC7CE"/>
        </patternFill>
      </fill>
    </dxf>
    <dxf>
      <fill>
        <patternFill>
          <bgColor theme="7" tint="0.59996337778862885"/>
        </patternFill>
      </fill>
    </dxf>
    <dxf>
      <font>
        <condense val="0"/>
        <extend val="0"/>
        <color indexed="9"/>
      </font>
    </dxf>
    <dxf>
      <font>
        <condense val="0"/>
        <extend val="0"/>
        <color indexed="9"/>
      </font>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indexed="44"/>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
      <fill>
        <patternFill>
          <bgColor indexed="47"/>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4"/>
        </patternFill>
      </fill>
    </dxf>
    <dxf>
      <fill>
        <patternFill>
          <bgColor indexed="44"/>
        </patternFill>
      </fill>
    </dxf>
    <dxf>
      <fill>
        <patternFill>
          <bgColor indexed="4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ont>
        <condense val="0"/>
        <extend val="0"/>
        <color indexed="9"/>
      </font>
    </dxf>
    <dxf>
      <font>
        <condense val="0"/>
        <extend val="0"/>
        <color indexed="22"/>
      </font>
    </dxf>
    <dxf>
      <fill>
        <patternFill>
          <bgColor indexed="47"/>
        </patternFill>
      </fill>
    </dxf>
    <dxf>
      <fill>
        <patternFill>
          <bgColor indexed="47"/>
        </patternFill>
      </fill>
    </dxf>
    <dxf>
      <fill>
        <patternFill>
          <bgColor indexed="47"/>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9"/>
      </font>
    </dxf>
    <dxf>
      <fill>
        <patternFill>
          <bgColor indexed="44"/>
        </patternFill>
      </fill>
    </dxf>
    <dxf>
      <font>
        <color rgb="FF9C0006"/>
      </font>
      <fill>
        <patternFill>
          <bgColor rgb="FFFFC7CE"/>
        </patternFill>
      </fill>
    </dxf>
    <dxf>
      <font>
        <color rgb="FF9C0006"/>
      </font>
      <fill>
        <patternFill>
          <bgColor rgb="FFFFC7CE"/>
        </patternFill>
      </fill>
    </dxf>
    <dxf>
      <fill>
        <patternFill>
          <bgColor indexed="47"/>
        </patternFill>
      </fill>
    </dxf>
    <dxf>
      <fill>
        <patternFill>
          <bgColor indexed="47"/>
        </patternFill>
      </fill>
    </dxf>
    <dxf>
      <fill>
        <patternFill>
          <bgColor indexed="4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61"/>
        </patternFill>
      </fill>
    </dxf>
    <dxf>
      <fill>
        <patternFill>
          <bgColor indexed="14"/>
        </patternFill>
      </fill>
    </dxf>
    <dxf>
      <fill>
        <patternFill>
          <bgColor indexed="10"/>
        </patternFill>
      </fill>
    </dxf>
    <dxf>
      <font>
        <condense val="0"/>
        <extend val="0"/>
        <color indexed="9"/>
      </font>
    </dxf>
    <dxf>
      <font>
        <condense val="0"/>
        <extend val="0"/>
        <color indexed="9"/>
      </font>
    </dxf>
    <dxf>
      <fill>
        <patternFill>
          <bgColor indexed="47"/>
        </patternFill>
      </fill>
    </dxf>
    <dxf>
      <fill>
        <patternFill>
          <bgColor indexed="41"/>
        </patternFill>
      </fill>
    </dxf>
    <dxf>
      <fill>
        <patternFill>
          <bgColor indexed="44"/>
        </patternFill>
      </fill>
    </dxf>
    <dxf>
      <fill>
        <patternFill>
          <bgColor indexed="47"/>
        </patternFill>
      </fill>
    </dxf>
    <dxf>
      <fill>
        <patternFill>
          <bgColor indexed="4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9"/>
        </patternFill>
      </fill>
    </dxf>
    <dxf>
      <font>
        <color rgb="FF9C0006"/>
      </font>
      <fill>
        <patternFill>
          <bgColor rgb="FFFFC7CE"/>
        </patternFill>
      </fill>
    </dxf>
    <dxf>
      <fill>
        <patternFill>
          <bgColor theme="8"/>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BA$3"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BB$3"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BC$3"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BB$3" lockText="1" noThreeD="1"/>
</file>

<file path=xl/ctrlProps/ctrlProp20.xml><?xml version="1.0" encoding="utf-8"?>
<formControlPr xmlns="http://schemas.microsoft.com/office/spreadsheetml/2009/9/main" objectType="CheckBox" fmlaLink="$BA$3"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BC$3"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9525</xdr:colOff>
          <xdr:row>10</xdr:row>
          <xdr:rowOff>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25400</xdr:colOff>
          <xdr:row>7</xdr:row>
          <xdr:rowOff>177800</xdr:rowOff>
        </xdr:from>
        <xdr:to>
          <xdr:col>51</xdr:col>
          <xdr:colOff>38100</xdr:colOff>
          <xdr:row>9</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25400</xdr:colOff>
          <xdr:row>9</xdr:row>
          <xdr:rowOff>25400</xdr:rowOff>
        </xdr:from>
        <xdr:to>
          <xdr:col>49</xdr:col>
          <xdr:colOff>142875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25400</xdr:colOff>
          <xdr:row>9</xdr:row>
          <xdr:rowOff>31750</xdr:rowOff>
        </xdr:from>
        <xdr:to>
          <xdr:col>54</xdr:col>
          <xdr:colOff>123825</xdr:colOff>
          <xdr:row>10</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28575</xdr:colOff>
          <xdr:row>10</xdr:row>
          <xdr:rowOff>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25400</xdr:colOff>
          <xdr:row>3</xdr:row>
          <xdr:rowOff>0</xdr:rowOff>
        </xdr:from>
        <xdr:to>
          <xdr:col>68</xdr:col>
          <xdr:colOff>38100</xdr:colOff>
          <xdr:row>4</xdr:row>
          <xdr:rowOff>38100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4</xdr:row>
          <xdr:rowOff>0</xdr:rowOff>
        </xdr:from>
        <xdr:to>
          <xdr:col>59</xdr:col>
          <xdr:colOff>142875</xdr:colOff>
          <xdr:row>5</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25400</xdr:colOff>
          <xdr:row>4</xdr:row>
          <xdr:rowOff>0</xdr:rowOff>
        </xdr:from>
        <xdr:to>
          <xdr:col>67</xdr:col>
          <xdr:colOff>142875</xdr:colOff>
          <xdr:row>5</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xdr:row>
          <xdr:rowOff>25400</xdr:rowOff>
        </xdr:from>
        <xdr:to>
          <xdr:col>59</xdr:col>
          <xdr:colOff>38100</xdr:colOff>
          <xdr:row>6</xdr:row>
          <xdr:rowOff>38100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25400</xdr:colOff>
          <xdr:row>6</xdr:row>
          <xdr:rowOff>31750</xdr:rowOff>
        </xdr:from>
        <xdr:to>
          <xdr:col>50</xdr:col>
          <xdr:colOff>123825</xdr:colOff>
          <xdr:row>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0</xdr:colOff>
          <xdr:row>10</xdr:row>
          <xdr:rowOff>25400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25400</xdr:colOff>
          <xdr:row>7</xdr:row>
          <xdr:rowOff>177800</xdr:rowOff>
        </xdr:from>
        <xdr:to>
          <xdr:col>51</xdr:col>
          <xdr:colOff>44450</xdr:colOff>
          <xdr:row>9</xdr:row>
          <xdr:rowOff>25400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25400</xdr:colOff>
          <xdr:row>9</xdr:row>
          <xdr:rowOff>25400</xdr:rowOff>
        </xdr:from>
        <xdr:to>
          <xdr:col>49</xdr:col>
          <xdr:colOff>146050</xdr:colOff>
          <xdr:row>10</xdr:row>
          <xdr:rowOff>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25400</xdr:colOff>
          <xdr:row>9</xdr:row>
          <xdr:rowOff>25400</xdr:rowOff>
        </xdr:from>
        <xdr:to>
          <xdr:col>54</xdr:col>
          <xdr:colOff>146050</xdr:colOff>
          <xdr:row>10</xdr:row>
          <xdr:rowOff>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0</xdr:colOff>
          <xdr:row>10</xdr:row>
          <xdr:rowOff>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25400</xdr:colOff>
          <xdr:row>3</xdr:row>
          <xdr:rowOff>0</xdr:rowOff>
        </xdr:from>
        <xdr:to>
          <xdr:col>68</xdr:col>
          <xdr:colOff>44450</xdr:colOff>
          <xdr:row>4</xdr:row>
          <xdr:rowOff>44450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4</xdr:row>
          <xdr:rowOff>0</xdr:rowOff>
        </xdr:from>
        <xdr:to>
          <xdr:col>60</xdr:col>
          <xdr:colOff>0</xdr:colOff>
          <xdr:row>5</xdr:row>
          <xdr:rowOff>25400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25400</xdr:colOff>
          <xdr:row>3</xdr:row>
          <xdr:rowOff>177800</xdr:rowOff>
        </xdr:from>
        <xdr:to>
          <xdr:col>68</xdr:col>
          <xdr:colOff>25400</xdr:colOff>
          <xdr:row>5</xdr:row>
          <xdr:rowOff>25400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xdr:row>
          <xdr:rowOff>0</xdr:rowOff>
        </xdr:from>
        <xdr:to>
          <xdr:col>59</xdr:col>
          <xdr:colOff>44450</xdr:colOff>
          <xdr:row>6</xdr:row>
          <xdr:rowOff>25400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25400</xdr:colOff>
          <xdr:row>6</xdr:row>
          <xdr:rowOff>25400</xdr:rowOff>
        </xdr:from>
        <xdr:to>
          <xdr:col>50</xdr:col>
          <xdr:colOff>146050</xdr:colOff>
          <xdr:row>7</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EC97-748B-4981-BC90-351B94079468}">
  <dimension ref="A1:CY105"/>
  <sheetViews>
    <sheetView tabSelected="1" view="pageBreakPreview" zoomScale="55" zoomScaleNormal="55" zoomScaleSheetLayoutView="55" workbookViewId="0">
      <selection sqref="A1:S2"/>
    </sheetView>
  </sheetViews>
  <sheetFormatPr defaultColWidth="9" defaultRowHeight="13" x14ac:dyDescent="0.2"/>
  <cols>
    <col min="1" max="100" width="2.36328125" style="1" customWidth="1"/>
    <col min="101" max="101" width="10.36328125" style="1" bestFit="1" customWidth="1"/>
    <col min="102" max="102" width="9" style="1"/>
    <col min="103" max="103" width="11.6328125" style="1" bestFit="1" customWidth="1"/>
    <col min="104" max="16384" width="9" style="1"/>
  </cols>
  <sheetData>
    <row r="1" spans="1:103" ht="18.75" customHeight="1" x14ac:dyDescent="0.2">
      <c r="A1" s="435" t="s">
        <v>0</v>
      </c>
      <c r="B1" s="435"/>
      <c r="C1" s="435"/>
      <c r="D1" s="435"/>
      <c r="E1" s="435"/>
      <c r="F1" s="435"/>
      <c r="G1" s="435"/>
      <c r="H1" s="435"/>
      <c r="I1" s="435"/>
      <c r="J1" s="435"/>
      <c r="K1" s="435"/>
      <c r="L1" s="435"/>
      <c r="M1" s="435"/>
      <c r="N1" s="435"/>
      <c r="O1" s="435"/>
      <c r="P1" s="435"/>
      <c r="Q1" s="435"/>
      <c r="R1" s="435"/>
      <c r="S1" s="435"/>
      <c r="U1" s="436" t="s">
        <v>1</v>
      </c>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8"/>
      <c r="CE1" s="442" t="str">
        <f>YEAR(CW1)&amp;"年"&amp;MONTH(CW1)&amp;"月分"</f>
        <v>2023年9月分</v>
      </c>
      <c r="CF1" s="442"/>
      <c r="CG1" s="442"/>
      <c r="CH1" s="442"/>
      <c r="CI1" s="442"/>
      <c r="CJ1" s="442"/>
      <c r="CK1" s="442"/>
      <c r="CL1" s="442"/>
      <c r="CM1" s="442"/>
      <c r="CN1" s="442"/>
      <c r="CO1" s="442"/>
      <c r="CP1" s="442"/>
      <c r="CQ1" s="442"/>
      <c r="CR1" s="442"/>
      <c r="CS1" s="442"/>
      <c r="CT1" s="442"/>
      <c r="CU1" s="442"/>
      <c r="CV1" s="442"/>
      <c r="CW1" s="2">
        <v>45170</v>
      </c>
      <c r="CY1" s="3"/>
    </row>
    <row r="2" spans="1:103" ht="17.25" customHeight="1" thickBot="1" x14ac:dyDescent="0.35">
      <c r="A2" s="435"/>
      <c r="B2" s="435"/>
      <c r="C2" s="435"/>
      <c r="D2" s="435"/>
      <c r="E2" s="435"/>
      <c r="F2" s="435"/>
      <c r="G2" s="435"/>
      <c r="H2" s="435"/>
      <c r="I2" s="435"/>
      <c r="J2" s="435"/>
      <c r="K2" s="435"/>
      <c r="L2" s="435"/>
      <c r="M2" s="435"/>
      <c r="N2" s="435"/>
      <c r="O2" s="435"/>
      <c r="P2" s="435"/>
      <c r="Q2" s="435"/>
      <c r="R2" s="435"/>
      <c r="S2" s="435"/>
      <c r="T2" s="4"/>
      <c r="U2" s="439"/>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440"/>
      <c r="BA2" s="440"/>
      <c r="BB2" s="440"/>
      <c r="BC2" s="440"/>
      <c r="BD2" s="440"/>
      <c r="BE2" s="440"/>
      <c r="BF2" s="440"/>
      <c r="BG2" s="440"/>
      <c r="BH2" s="440"/>
      <c r="BI2" s="440"/>
      <c r="BJ2" s="440"/>
      <c r="BK2" s="440"/>
      <c r="BL2" s="440"/>
      <c r="BM2" s="440"/>
      <c r="BN2" s="440"/>
      <c r="BO2" s="440"/>
      <c r="BP2" s="440"/>
      <c r="BQ2" s="440"/>
      <c r="BR2" s="440"/>
      <c r="BS2" s="440"/>
      <c r="BT2" s="440"/>
      <c r="BU2" s="440"/>
      <c r="BV2" s="440"/>
      <c r="BW2" s="440"/>
      <c r="BX2" s="440"/>
      <c r="BY2" s="440"/>
      <c r="BZ2" s="440"/>
      <c r="CA2" s="440"/>
      <c r="CB2" s="440"/>
      <c r="CC2" s="440"/>
      <c r="CD2" s="441"/>
      <c r="CE2" s="442"/>
      <c r="CF2" s="442"/>
      <c r="CG2" s="442"/>
      <c r="CH2" s="442"/>
      <c r="CI2" s="442"/>
      <c r="CJ2" s="442"/>
      <c r="CK2" s="442"/>
      <c r="CL2" s="442"/>
      <c r="CM2" s="442"/>
      <c r="CN2" s="442"/>
      <c r="CO2" s="442"/>
      <c r="CP2" s="442"/>
      <c r="CQ2" s="442"/>
      <c r="CR2" s="442"/>
      <c r="CS2" s="442"/>
      <c r="CT2" s="442"/>
      <c r="CU2" s="442"/>
      <c r="CV2" s="442"/>
    </row>
    <row r="3" spans="1:103" customFormat="1" ht="14.25" customHeight="1" thickBot="1" x14ac:dyDescent="0.25">
      <c r="A3" s="5"/>
      <c r="B3" s="5"/>
      <c r="C3" s="5"/>
      <c r="D3" s="5"/>
      <c r="E3" s="5"/>
      <c r="F3" s="5"/>
      <c r="G3" s="5"/>
      <c r="I3" s="443" t="s">
        <v>2</v>
      </c>
      <c r="J3" s="443"/>
      <c r="K3" s="443"/>
      <c r="L3" s="443"/>
      <c r="M3" s="443"/>
      <c r="N3" s="443"/>
      <c r="O3" s="443"/>
      <c r="P3" s="443"/>
      <c r="Q3" s="443"/>
      <c r="R3" s="5"/>
      <c r="S3" s="5"/>
      <c r="T3" s="6"/>
      <c r="U3" s="6"/>
      <c r="V3" s="6"/>
      <c r="W3" s="6"/>
      <c r="X3" s="6"/>
      <c r="Y3" s="6"/>
      <c r="Z3" s="6"/>
      <c r="AA3" s="6"/>
      <c r="AB3" s="6"/>
      <c r="AC3" s="6"/>
      <c r="AD3" s="6"/>
      <c r="AE3" s="6"/>
      <c r="AF3" s="6"/>
      <c r="AG3" s="6"/>
      <c r="AH3" s="6"/>
      <c r="AI3" s="6"/>
      <c r="AJ3" s="6"/>
      <c r="AK3" s="6"/>
      <c r="AL3" s="6"/>
      <c r="AM3" s="6"/>
      <c r="AN3" s="6"/>
      <c r="AO3" s="6"/>
      <c r="AP3" s="6"/>
      <c r="AQ3" s="7">
        <f>IF(CEILING(CW1,7)-1&lt;CW1,CEILING(CW1+7,7)-1,CEILING(CW1,7)-1)</f>
        <v>45170</v>
      </c>
      <c r="AR3" s="7">
        <f t="shared" ref="AR3:AX3" si="0">AQ3+7</f>
        <v>45177</v>
      </c>
      <c r="AS3" s="7">
        <f t="shared" si="0"/>
        <v>45184</v>
      </c>
      <c r="AT3" s="7">
        <f t="shared" si="0"/>
        <v>45191</v>
      </c>
      <c r="AU3" s="7">
        <f t="shared" si="0"/>
        <v>45198</v>
      </c>
      <c r="AV3" s="8">
        <f t="shared" si="0"/>
        <v>45205</v>
      </c>
      <c r="AW3" s="8">
        <f t="shared" si="0"/>
        <v>45212</v>
      </c>
      <c r="AX3" s="8">
        <f t="shared" si="0"/>
        <v>45219</v>
      </c>
      <c r="AY3" s="8">
        <f>IF(EOMONTH(DATE(YEAR(CW1),MONTH(CW1),1),1)&gt;AX3+7,AX3+7,"")</f>
        <v>45226</v>
      </c>
      <c r="AZ3" s="8" t="str">
        <f>IF(AY3="","",IF(EOMONTH(DATE(YEAR(CW1),MONTH(CW1),1),1)&gt;AY3+7,AY3+7,""))</f>
        <v/>
      </c>
      <c r="BA3" s="9"/>
      <c r="BB3" s="9"/>
      <c r="BC3" s="9">
        <v>2</v>
      </c>
      <c r="BD3" s="9" t="str">
        <f ca="1">IF(BE8="","",IF(BE8&gt;NOW()-30,BE8,EDATE(BE8,12)))</f>
        <v/>
      </c>
      <c r="BE3" s="444" t="s">
        <v>3</v>
      </c>
      <c r="BF3" s="444"/>
      <c r="BG3" s="444"/>
      <c r="BH3" s="444"/>
      <c r="BI3" s="444"/>
      <c r="BJ3" s="444"/>
      <c r="BK3" s="444"/>
      <c r="BL3" s="444"/>
      <c r="BM3" s="444"/>
      <c r="BN3" s="444"/>
      <c r="BO3" s="444"/>
      <c r="BP3" s="444"/>
      <c r="BQ3" s="444"/>
      <c r="BS3" s="10"/>
      <c r="BT3" s="10"/>
      <c r="BU3" s="10"/>
      <c r="BV3" s="10"/>
      <c r="BW3" s="10"/>
      <c r="BX3" s="10"/>
      <c r="BY3" s="10"/>
      <c r="BZ3" s="10"/>
      <c r="CA3" s="10"/>
      <c r="CB3" s="10"/>
      <c r="CC3" s="10"/>
      <c r="CD3" s="10"/>
      <c r="CE3" s="10"/>
      <c r="CF3" s="10"/>
      <c r="CG3" s="10"/>
      <c r="CH3" s="10"/>
      <c r="CI3" s="10"/>
      <c r="CJ3" s="445">
        <v>45141</v>
      </c>
      <c r="CK3" s="445"/>
      <c r="CL3" s="445"/>
      <c r="CM3" s="445"/>
      <c r="CN3" s="445"/>
      <c r="CO3" s="445"/>
      <c r="CP3" s="445"/>
      <c r="CQ3" s="445"/>
      <c r="CR3" s="445"/>
      <c r="CS3" s="445"/>
      <c r="CT3" s="445"/>
      <c r="CU3" s="445"/>
      <c r="CV3" s="445"/>
    </row>
    <row r="4" spans="1:103" ht="13.5" thickTop="1" x14ac:dyDescent="0.2">
      <c r="A4" s="429" t="s">
        <v>4</v>
      </c>
      <c r="B4" s="430"/>
      <c r="C4" s="430"/>
      <c r="D4" s="430"/>
      <c r="E4" s="430"/>
      <c r="F4" s="430"/>
      <c r="G4" s="431"/>
      <c r="I4" s="432" t="s">
        <v>5</v>
      </c>
      <c r="J4" s="430"/>
      <c r="K4" s="430"/>
      <c r="L4" s="430"/>
      <c r="M4" s="430"/>
      <c r="N4" s="430"/>
      <c r="O4" s="430"/>
      <c r="P4" s="430"/>
      <c r="Q4" s="430"/>
      <c r="R4" s="430"/>
      <c r="S4" s="430"/>
      <c r="T4" s="430"/>
      <c r="U4" s="430"/>
      <c r="V4" s="430"/>
      <c r="W4" s="430"/>
      <c r="X4" s="430"/>
      <c r="Y4" s="430"/>
      <c r="Z4" s="430"/>
      <c r="AA4" s="430"/>
      <c r="AB4" s="430"/>
      <c r="AC4" s="430"/>
      <c r="AD4" s="430"/>
      <c r="AE4" s="433"/>
      <c r="AF4" s="434" t="s">
        <v>6</v>
      </c>
      <c r="AG4" s="430"/>
      <c r="AH4" s="430"/>
      <c r="AI4" s="430"/>
      <c r="AJ4" s="430"/>
      <c r="AK4" s="430"/>
      <c r="AL4" s="430"/>
      <c r="AM4" s="430"/>
      <c r="AN4" s="433"/>
      <c r="AO4" s="434" t="s">
        <v>7</v>
      </c>
      <c r="AP4" s="430"/>
      <c r="AQ4" s="430"/>
      <c r="AR4" s="430"/>
      <c r="AS4" s="430"/>
      <c r="AT4" s="430"/>
      <c r="AU4" s="433"/>
      <c r="AV4" s="434" t="s">
        <v>8</v>
      </c>
      <c r="AW4" s="430"/>
      <c r="AX4" s="430"/>
      <c r="AY4" s="430"/>
      <c r="AZ4" s="430"/>
      <c r="BA4" s="430"/>
      <c r="BB4" s="430"/>
      <c r="BC4" s="430"/>
      <c r="BD4" s="431"/>
      <c r="BE4" s="412" t="s">
        <v>9</v>
      </c>
      <c r="BF4" s="413"/>
      <c r="BG4" s="413"/>
      <c r="BH4" s="413"/>
      <c r="BI4" s="413"/>
      <c r="BJ4" s="413"/>
      <c r="BK4" s="413"/>
      <c r="BL4" s="413"/>
      <c r="BM4" s="12" t="s">
        <v>10</v>
      </c>
      <c r="BN4" s="414" t="s">
        <v>11</v>
      </c>
      <c r="BO4" s="414"/>
      <c r="BP4" s="414"/>
      <c r="BQ4" s="415"/>
      <c r="BR4" s="416" t="s">
        <v>12</v>
      </c>
      <c r="BS4" s="417"/>
      <c r="BT4" s="417"/>
      <c r="BU4" s="417"/>
      <c r="BV4" s="420" t="s">
        <v>13</v>
      </c>
      <c r="BW4" s="420"/>
      <c r="BX4" s="420"/>
      <c r="BY4" s="420"/>
      <c r="BZ4" s="420"/>
      <c r="CA4" s="420"/>
      <c r="CB4" s="420"/>
      <c r="CC4" s="420"/>
      <c r="CD4" s="420"/>
      <c r="CE4" s="420"/>
      <c r="CF4" s="420"/>
      <c r="CG4" s="417" t="s">
        <v>14</v>
      </c>
      <c r="CH4" s="417"/>
      <c r="CI4" s="422"/>
      <c r="CJ4" s="424" t="s">
        <v>15</v>
      </c>
      <c r="CK4" s="425"/>
      <c r="CL4" s="425"/>
      <c r="CM4" s="425"/>
      <c r="CN4" s="425"/>
      <c r="CO4" s="425"/>
      <c r="CP4" s="425"/>
      <c r="CQ4" s="425"/>
      <c r="CR4" s="425"/>
      <c r="CS4" s="425"/>
      <c r="CT4" s="425"/>
      <c r="CU4" s="425"/>
      <c r="CV4" s="426"/>
    </row>
    <row r="5" spans="1:103" ht="17.25" customHeight="1" x14ac:dyDescent="0.2">
      <c r="A5" s="383"/>
      <c r="B5" s="384"/>
      <c r="C5" s="384"/>
      <c r="D5" s="384"/>
      <c r="E5" s="384"/>
      <c r="F5" s="384"/>
      <c r="G5" s="385"/>
      <c r="I5" s="323"/>
      <c r="J5" s="324"/>
      <c r="K5" s="324"/>
      <c r="L5" s="324"/>
      <c r="M5" s="324"/>
      <c r="N5" s="324"/>
      <c r="O5" s="324"/>
      <c r="P5" s="324"/>
      <c r="Q5" s="324"/>
      <c r="R5" s="324"/>
      <c r="S5" s="324"/>
      <c r="T5" s="324"/>
      <c r="U5" s="324"/>
      <c r="V5" s="324"/>
      <c r="W5" s="324"/>
      <c r="X5" s="324"/>
      <c r="Y5" s="324"/>
      <c r="Z5" s="324"/>
      <c r="AA5" s="324"/>
      <c r="AB5" s="324"/>
      <c r="AC5" s="324"/>
      <c r="AD5" s="324"/>
      <c r="AE5" s="325"/>
      <c r="AF5" s="392"/>
      <c r="AG5" s="393"/>
      <c r="AH5" s="393"/>
      <c r="AI5" s="393"/>
      <c r="AJ5" s="393"/>
      <c r="AK5" s="393"/>
      <c r="AL5" s="393"/>
      <c r="AM5" s="393"/>
      <c r="AN5" s="394"/>
      <c r="AO5" s="398"/>
      <c r="AP5" s="399"/>
      <c r="AQ5" s="399"/>
      <c r="AR5" s="399"/>
      <c r="AS5" s="399"/>
      <c r="AT5" s="399"/>
      <c r="AU5" s="400"/>
      <c r="AV5" s="404" t="s">
        <v>16</v>
      </c>
      <c r="AW5" s="405"/>
      <c r="AX5" s="406" t="s">
        <v>13</v>
      </c>
      <c r="AY5" s="406"/>
      <c r="AZ5" s="406"/>
      <c r="BA5" s="406"/>
      <c r="BB5" s="406"/>
      <c r="BC5" s="406"/>
      <c r="BD5" s="1" t="s">
        <v>17</v>
      </c>
      <c r="BE5" s="13"/>
      <c r="BF5" s="427" t="s">
        <v>18</v>
      </c>
      <c r="BG5" s="427"/>
      <c r="BH5" s="427"/>
      <c r="BI5" s="427"/>
      <c r="BJ5" s="427"/>
      <c r="BK5" s="427"/>
      <c r="BL5" s="14"/>
      <c r="BM5" s="14"/>
      <c r="BN5" s="427" t="s">
        <v>19</v>
      </c>
      <c r="BO5" s="427"/>
      <c r="BP5" s="427"/>
      <c r="BQ5" s="428"/>
      <c r="BR5" s="418"/>
      <c r="BS5" s="419"/>
      <c r="BT5" s="419"/>
      <c r="BU5" s="419"/>
      <c r="BV5" s="421"/>
      <c r="BW5" s="421"/>
      <c r="BX5" s="421"/>
      <c r="BY5" s="421"/>
      <c r="BZ5" s="421"/>
      <c r="CA5" s="421"/>
      <c r="CB5" s="421"/>
      <c r="CC5" s="421"/>
      <c r="CD5" s="421"/>
      <c r="CE5" s="421"/>
      <c r="CF5" s="421"/>
      <c r="CG5" s="419"/>
      <c r="CH5" s="419"/>
      <c r="CI5" s="423"/>
      <c r="CJ5" s="333" t="s">
        <v>20</v>
      </c>
      <c r="CK5" s="334"/>
      <c r="CL5" s="334"/>
      <c r="CM5" s="334"/>
      <c r="CN5" s="334"/>
      <c r="CO5" s="334"/>
      <c r="CP5" s="334"/>
      <c r="CQ5" s="334"/>
      <c r="CR5" s="334"/>
      <c r="CS5" s="334"/>
      <c r="CT5" s="334"/>
      <c r="CU5" s="334"/>
      <c r="CV5" s="335"/>
    </row>
    <row r="6" spans="1:103" ht="17.25" customHeight="1" x14ac:dyDescent="0.2">
      <c r="A6" s="383"/>
      <c r="B6" s="384"/>
      <c r="C6" s="384"/>
      <c r="D6" s="384"/>
      <c r="E6" s="384"/>
      <c r="F6" s="384"/>
      <c r="G6" s="385"/>
      <c r="I6" s="389"/>
      <c r="J6" s="390"/>
      <c r="K6" s="390"/>
      <c r="L6" s="390"/>
      <c r="M6" s="390"/>
      <c r="N6" s="390"/>
      <c r="O6" s="390"/>
      <c r="P6" s="390"/>
      <c r="Q6" s="390"/>
      <c r="R6" s="390"/>
      <c r="S6" s="390"/>
      <c r="T6" s="390"/>
      <c r="U6" s="390"/>
      <c r="V6" s="390"/>
      <c r="W6" s="390"/>
      <c r="X6" s="390"/>
      <c r="Y6" s="390"/>
      <c r="Z6" s="390"/>
      <c r="AA6" s="390"/>
      <c r="AB6" s="390"/>
      <c r="AC6" s="390"/>
      <c r="AD6" s="390"/>
      <c r="AE6" s="391"/>
      <c r="AF6" s="395"/>
      <c r="AG6" s="396"/>
      <c r="AH6" s="396"/>
      <c r="AI6" s="396"/>
      <c r="AJ6" s="396"/>
      <c r="AK6" s="396"/>
      <c r="AL6" s="396"/>
      <c r="AM6" s="396"/>
      <c r="AN6" s="397"/>
      <c r="AO6" s="401"/>
      <c r="AP6" s="402"/>
      <c r="AQ6" s="402"/>
      <c r="AR6" s="402"/>
      <c r="AS6" s="402"/>
      <c r="AT6" s="402"/>
      <c r="AU6" s="403"/>
      <c r="AV6" s="407" t="s">
        <v>16</v>
      </c>
      <c r="AW6" s="408"/>
      <c r="AX6" s="409" t="s">
        <v>13</v>
      </c>
      <c r="AY6" s="409"/>
      <c r="AZ6" s="409"/>
      <c r="BA6" s="409"/>
      <c r="BB6" s="409"/>
      <c r="BC6" s="409"/>
      <c r="BD6" s="1" t="s">
        <v>17</v>
      </c>
      <c r="BE6" s="15"/>
      <c r="BF6" s="370" t="s">
        <v>21</v>
      </c>
      <c r="BG6" s="370"/>
      <c r="BH6" s="370"/>
      <c r="BI6" s="370"/>
      <c r="BJ6" s="371"/>
      <c r="BK6" s="371"/>
      <c r="BL6" s="371"/>
      <c r="BM6" s="371"/>
      <c r="BN6" s="371"/>
      <c r="BO6" s="371"/>
      <c r="BP6" s="371"/>
      <c r="BQ6" s="16"/>
      <c r="BR6" s="372" t="s">
        <v>22</v>
      </c>
      <c r="BS6" s="373"/>
      <c r="BT6" s="373"/>
      <c r="BU6" s="373"/>
      <c r="BV6" s="373"/>
      <c r="BW6" s="373"/>
      <c r="BX6" s="373"/>
      <c r="BY6" s="373"/>
      <c r="BZ6" s="373"/>
      <c r="CA6" s="373"/>
      <c r="CB6" s="373"/>
      <c r="CC6" s="373"/>
      <c r="CD6" s="373"/>
      <c r="CE6" s="373"/>
      <c r="CF6" s="373"/>
      <c r="CG6" s="373"/>
      <c r="CH6" s="373"/>
      <c r="CI6" s="374"/>
      <c r="CJ6" s="375" t="s">
        <v>23</v>
      </c>
      <c r="CK6" s="376"/>
      <c r="CL6" s="376"/>
      <c r="CM6" s="376"/>
      <c r="CN6" s="376"/>
      <c r="CO6" s="376"/>
      <c r="CP6" s="376"/>
      <c r="CQ6" s="376"/>
      <c r="CR6" s="376"/>
      <c r="CS6" s="376"/>
      <c r="CT6" s="376"/>
      <c r="CU6" s="376"/>
      <c r="CV6" s="377"/>
    </row>
    <row r="7" spans="1:103" ht="18" customHeight="1" x14ac:dyDescent="0.2">
      <c r="A7" s="383"/>
      <c r="B7" s="384"/>
      <c r="C7" s="384"/>
      <c r="D7" s="384"/>
      <c r="E7" s="384"/>
      <c r="F7" s="384"/>
      <c r="G7" s="385"/>
      <c r="I7" s="378" t="s">
        <v>24</v>
      </c>
      <c r="J7" s="379"/>
      <c r="K7" s="380"/>
      <c r="L7" s="380"/>
      <c r="M7" s="380"/>
      <c r="N7" s="18" t="s">
        <v>25</v>
      </c>
      <c r="O7" s="380"/>
      <c r="P7" s="380"/>
      <c r="Q7" s="380"/>
      <c r="R7" s="18" t="s">
        <v>25</v>
      </c>
      <c r="S7" s="380"/>
      <c r="T7" s="380"/>
      <c r="U7" s="380"/>
      <c r="V7" s="380"/>
      <c r="W7" s="381" t="s">
        <v>26</v>
      </c>
      <c r="X7" s="381"/>
      <c r="Y7" s="381"/>
      <c r="Z7" s="382"/>
      <c r="AA7" s="382"/>
      <c r="AB7" s="382"/>
      <c r="AC7" s="382"/>
      <c r="AD7" s="410" t="s">
        <v>27</v>
      </c>
      <c r="AE7" s="411"/>
      <c r="AF7" s="361" t="s">
        <v>28</v>
      </c>
      <c r="AG7" s="362"/>
      <c r="AH7" s="362"/>
      <c r="AI7" s="362"/>
      <c r="AJ7" s="362"/>
      <c r="AK7" s="362"/>
      <c r="AL7" s="362"/>
      <c r="AM7" s="362"/>
      <c r="AN7" s="362"/>
      <c r="AO7" s="362"/>
      <c r="AP7" s="362"/>
      <c r="AQ7" s="362"/>
      <c r="AR7" s="362"/>
      <c r="AS7" s="362"/>
      <c r="AT7" s="362"/>
      <c r="AU7" s="17" t="s">
        <v>29</v>
      </c>
      <c r="AV7" s="19"/>
      <c r="AW7" s="343" t="s">
        <v>30</v>
      </c>
      <c r="AX7" s="343"/>
      <c r="AY7" s="343"/>
      <c r="AZ7" s="343"/>
      <c r="BA7" s="343"/>
      <c r="BB7" s="20"/>
      <c r="BC7" s="20"/>
      <c r="BD7" s="21"/>
      <c r="BE7" s="344" t="s">
        <v>31</v>
      </c>
      <c r="BF7" s="345"/>
      <c r="BG7" s="345"/>
      <c r="BH7" s="345"/>
      <c r="BI7" s="346"/>
      <c r="BJ7" s="347" t="s">
        <v>32</v>
      </c>
      <c r="BK7" s="345"/>
      <c r="BL7" s="345"/>
      <c r="BM7" s="345"/>
      <c r="BN7" s="345"/>
      <c r="BO7" s="345"/>
      <c r="BP7" s="345"/>
      <c r="BQ7" s="348"/>
      <c r="BR7" s="349" t="s">
        <v>13</v>
      </c>
      <c r="BS7" s="350"/>
      <c r="BT7" s="350"/>
      <c r="BU7" s="350"/>
      <c r="BV7" s="350"/>
      <c r="BW7" s="350"/>
      <c r="BX7" s="350"/>
      <c r="BY7" s="350"/>
      <c r="BZ7" s="350"/>
      <c r="CA7" s="350"/>
      <c r="CB7" s="350"/>
      <c r="CC7" s="350"/>
      <c r="CD7" s="350"/>
      <c r="CE7" s="350"/>
      <c r="CF7" s="350"/>
      <c r="CG7" s="350"/>
      <c r="CH7" s="350"/>
      <c r="CI7" s="351"/>
      <c r="CJ7" s="333" t="s">
        <v>33</v>
      </c>
      <c r="CK7" s="334"/>
      <c r="CL7" s="334"/>
      <c r="CM7" s="334"/>
      <c r="CN7" s="334"/>
      <c r="CO7" s="334"/>
      <c r="CP7" s="334"/>
      <c r="CQ7" s="334"/>
      <c r="CR7" s="334"/>
      <c r="CS7" s="334"/>
      <c r="CT7" s="334"/>
      <c r="CU7" s="334"/>
      <c r="CV7" s="335"/>
    </row>
    <row r="8" spans="1:103" ht="13.5" thickBot="1" x14ac:dyDescent="0.25">
      <c r="A8" s="386"/>
      <c r="B8" s="387"/>
      <c r="C8" s="387"/>
      <c r="D8" s="387"/>
      <c r="E8" s="387"/>
      <c r="F8" s="387"/>
      <c r="G8" s="388"/>
      <c r="I8" s="355" t="s">
        <v>34</v>
      </c>
      <c r="J8" s="332"/>
      <c r="K8" s="332"/>
      <c r="L8" s="332"/>
      <c r="M8" s="332"/>
      <c r="N8" s="332"/>
      <c r="O8" s="332"/>
      <c r="P8" s="332"/>
      <c r="Q8" s="332"/>
      <c r="R8" s="332"/>
      <c r="S8" s="332"/>
      <c r="T8" s="332"/>
      <c r="U8" s="332"/>
      <c r="V8" s="332"/>
      <c r="W8" s="332"/>
      <c r="X8" s="332"/>
      <c r="Y8" s="332"/>
      <c r="Z8" s="332"/>
      <c r="AA8" s="332"/>
      <c r="AB8" s="332"/>
      <c r="AC8" s="332"/>
      <c r="AD8" s="332"/>
      <c r="AE8" s="356"/>
      <c r="AF8" s="357">
        <f>IF(AQ48="●",AI48,A12)+IF(CQ60="●",CI60,BA12)</f>
        <v>0</v>
      </c>
      <c r="AG8" s="358"/>
      <c r="AH8" s="358"/>
      <c r="AI8" s="358"/>
      <c r="AJ8" s="358"/>
      <c r="AK8" s="358"/>
      <c r="AL8" s="358"/>
      <c r="AM8" s="358"/>
      <c r="AN8" s="358"/>
      <c r="AO8" s="358"/>
      <c r="AP8" s="332"/>
      <c r="AQ8" s="332"/>
      <c r="AR8" s="332"/>
      <c r="AS8" s="332"/>
      <c r="AT8" s="332"/>
      <c r="AU8" s="356"/>
      <c r="AV8" s="361" t="s">
        <v>35</v>
      </c>
      <c r="AW8" s="362"/>
      <c r="AX8" s="362"/>
      <c r="AY8" s="362"/>
      <c r="AZ8" s="362"/>
      <c r="BA8" s="362"/>
      <c r="BB8" s="362"/>
      <c r="BC8" s="362"/>
      <c r="BD8" s="363"/>
      <c r="BE8" s="364"/>
      <c r="BF8" s="365"/>
      <c r="BG8" s="365"/>
      <c r="BH8" s="365"/>
      <c r="BI8" s="366"/>
      <c r="BJ8" s="313"/>
      <c r="BK8" s="314"/>
      <c r="BL8" s="314"/>
      <c r="BM8" s="314"/>
      <c r="BN8" s="314"/>
      <c r="BO8" s="314"/>
      <c r="BP8" s="314"/>
      <c r="BQ8" s="315"/>
      <c r="BR8" s="349"/>
      <c r="BS8" s="350"/>
      <c r="BT8" s="350"/>
      <c r="BU8" s="350"/>
      <c r="BV8" s="350"/>
      <c r="BW8" s="350"/>
      <c r="BX8" s="350"/>
      <c r="BY8" s="350"/>
      <c r="BZ8" s="350"/>
      <c r="CA8" s="350"/>
      <c r="CB8" s="350"/>
      <c r="CC8" s="350"/>
      <c r="CD8" s="350"/>
      <c r="CE8" s="350"/>
      <c r="CF8" s="350"/>
      <c r="CG8" s="350"/>
      <c r="CH8" s="350"/>
      <c r="CI8" s="351"/>
      <c r="CJ8" s="320" t="s">
        <v>36</v>
      </c>
      <c r="CK8" s="321"/>
      <c r="CL8" s="321"/>
      <c r="CM8" s="321"/>
      <c r="CN8" s="321"/>
      <c r="CO8" s="321"/>
      <c r="CP8" s="321"/>
      <c r="CQ8" s="321"/>
      <c r="CR8" s="321"/>
      <c r="CS8" s="321"/>
      <c r="CT8" s="321"/>
      <c r="CU8" s="321"/>
      <c r="CV8" s="322"/>
    </row>
    <row r="9" spans="1:103" ht="13.5" thickTop="1" x14ac:dyDescent="0.2">
      <c r="I9" s="323" t="s">
        <v>13</v>
      </c>
      <c r="J9" s="324"/>
      <c r="K9" s="324"/>
      <c r="L9" s="324"/>
      <c r="M9" s="324"/>
      <c r="N9" s="324"/>
      <c r="O9" s="324"/>
      <c r="P9" s="324"/>
      <c r="Q9" s="324"/>
      <c r="R9" s="324"/>
      <c r="S9" s="324"/>
      <c r="T9" s="324"/>
      <c r="U9" s="324"/>
      <c r="V9" s="324"/>
      <c r="W9" s="324"/>
      <c r="X9" s="324"/>
      <c r="Y9" s="324"/>
      <c r="Z9" s="324"/>
      <c r="AA9" s="324"/>
      <c r="AB9" s="324"/>
      <c r="AC9" s="324"/>
      <c r="AD9" s="324"/>
      <c r="AE9" s="325"/>
      <c r="AF9" s="357"/>
      <c r="AG9" s="358"/>
      <c r="AH9" s="358"/>
      <c r="AI9" s="358"/>
      <c r="AJ9" s="358"/>
      <c r="AK9" s="358"/>
      <c r="AL9" s="358"/>
      <c r="AM9" s="358"/>
      <c r="AN9" s="358"/>
      <c r="AO9" s="358"/>
      <c r="AP9" s="329" t="s">
        <v>37</v>
      </c>
      <c r="AQ9" s="330"/>
      <c r="AR9" s="330"/>
      <c r="AS9" s="330"/>
      <c r="AT9" s="330"/>
      <c r="AU9" s="331"/>
      <c r="AV9" s="22"/>
      <c r="AW9" s="332" t="s">
        <v>38</v>
      </c>
      <c r="AX9" s="332"/>
      <c r="AY9" s="332"/>
      <c r="AZ9" s="332"/>
      <c r="BA9" s="332"/>
      <c r="BB9" s="22"/>
      <c r="BE9" s="364"/>
      <c r="BF9" s="365"/>
      <c r="BG9" s="365"/>
      <c r="BH9" s="365"/>
      <c r="BI9" s="366"/>
      <c r="BJ9" s="316"/>
      <c r="BK9" s="314"/>
      <c r="BL9" s="314"/>
      <c r="BM9" s="314"/>
      <c r="BN9" s="314"/>
      <c r="BO9" s="314"/>
      <c r="BP9" s="314"/>
      <c r="BQ9" s="315"/>
      <c r="BR9" s="349"/>
      <c r="BS9" s="350"/>
      <c r="BT9" s="350"/>
      <c r="BU9" s="350"/>
      <c r="BV9" s="350"/>
      <c r="BW9" s="350"/>
      <c r="BX9" s="350"/>
      <c r="BY9" s="350"/>
      <c r="BZ9" s="350"/>
      <c r="CA9" s="350"/>
      <c r="CB9" s="350"/>
      <c r="CC9" s="350"/>
      <c r="CD9" s="350"/>
      <c r="CE9" s="350"/>
      <c r="CF9" s="350"/>
      <c r="CG9" s="350"/>
      <c r="CH9" s="350"/>
      <c r="CI9" s="351"/>
      <c r="CJ9" s="333" t="s">
        <v>39</v>
      </c>
      <c r="CK9" s="334"/>
      <c r="CL9" s="334"/>
      <c r="CM9" s="334"/>
      <c r="CN9" s="334"/>
      <c r="CO9" s="334"/>
      <c r="CP9" s="334"/>
      <c r="CQ9" s="334"/>
      <c r="CR9" s="334"/>
      <c r="CS9" s="334"/>
      <c r="CT9" s="334"/>
      <c r="CU9" s="334"/>
      <c r="CV9" s="335"/>
    </row>
    <row r="10" spans="1:103" ht="17" thickBot="1" x14ac:dyDescent="0.25">
      <c r="I10" s="326"/>
      <c r="J10" s="327"/>
      <c r="K10" s="327"/>
      <c r="L10" s="327"/>
      <c r="M10" s="327"/>
      <c r="N10" s="327"/>
      <c r="O10" s="327"/>
      <c r="P10" s="327"/>
      <c r="Q10" s="327"/>
      <c r="R10" s="327"/>
      <c r="S10" s="327"/>
      <c r="T10" s="327"/>
      <c r="U10" s="327"/>
      <c r="V10" s="327"/>
      <c r="W10" s="327"/>
      <c r="X10" s="327"/>
      <c r="Y10" s="327"/>
      <c r="Z10" s="327"/>
      <c r="AA10" s="327"/>
      <c r="AB10" s="327"/>
      <c r="AC10" s="327"/>
      <c r="AD10" s="327"/>
      <c r="AE10" s="328"/>
      <c r="AF10" s="359"/>
      <c r="AG10" s="360"/>
      <c r="AH10" s="360"/>
      <c r="AI10" s="360"/>
      <c r="AJ10" s="360"/>
      <c r="AK10" s="360"/>
      <c r="AL10" s="360"/>
      <c r="AM10" s="360"/>
      <c r="AN10" s="360"/>
      <c r="AO10" s="360"/>
      <c r="AP10" s="336"/>
      <c r="AQ10" s="337"/>
      <c r="AR10" s="337"/>
      <c r="AS10" s="337"/>
      <c r="AT10" s="337"/>
      <c r="AU10" s="338"/>
      <c r="AV10" s="23"/>
      <c r="AW10" s="24" t="s">
        <v>40</v>
      </c>
      <c r="AX10" s="24"/>
      <c r="AY10" s="24"/>
      <c r="AZ10" s="23"/>
      <c r="BA10" s="339" t="s">
        <v>41</v>
      </c>
      <c r="BB10" s="339"/>
      <c r="BC10" s="339"/>
      <c r="BD10" s="25"/>
      <c r="BE10" s="367"/>
      <c r="BF10" s="368"/>
      <c r="BG10" s="368"/>
      <c r="BH10" s="368"/>
      <c r="BI10" s="369"/>
      <c r="BJ10" s="317"/>
      <c r="BK10" s="318"/>
      <c r="BL10" s="318"/>
      <c r="BM10" s="318"/>
      <c r="BN10" s="318"/>
      <c r="BO10" s="318"/>
      <c r="BP10" s="318"/>
      <c r="BQ10" s="319"/>
      <c r="BR10" s="352"/>
      <c r="BS10" s="353"/>
      <c r="BT10" s="353"/>
      <c r="BU10" s="353"/>
      <c r="BV10" s="353"/>
      <c r="BW10" s="353"/>
      <c r="BX10" s="353"/>
      <c r="BY10" s="353"/>
      <c r="BZ10" s="353"/>
      <c r="CA10" s="353"/>
      <c r="CB10" s="353"/>
      <c r="CC10" s="353"/>
      <c r="CD10" s="353"/>
      <c r="CE10" s="353"/>
      <c r="CF10" s="353"/>
      <c r="CG10" s="353"/>
      <c r="CH10" s="353"/>
      <c r="CI10" s="354"/>
      <c r="CJ10" s="340" t="s">
        <v>42</v>
      </c>
      <c r="CK10" s="341"/>
      <c r="CL10" s="341"/>
      <c r="CM10" s="341"/>
      <c r="CN10" s="341"/>
      <c r="CO10" s="341"/>
      <c r="CP10" s="341"/>
      <c r="CQ10" s="341"/>
      <c r="CR10" s="341"/>
      <c r="CS10" s="341"/>
      <c r="CT10" s="341"/>
      <c r="CU10" s="341"/>
      <c r="CV10" s="342"/>
    </row>
    <row r="11" spans="1:103" ht="8.25" customHeight="1" thickTop="1" thickBot="1" x14ac:dyDescent="0.25"/>
    <row r="12" spans="1:103" ht="21" customHeight="1" thickBot="1" x14ac:dyDescent="0.25">
      <c r="A12" s="311">
        <f>IF(AQ48="●",AI48,SUMIF(N22,"●",K22)+SUMIF(N34,"●",K34)+SUMIF(N37,"●",K37)+SUMIF(N54,"●",K54)+SUMIF(N68,"●",K68)+SUMIF(AD23,"●",AA23)+SUMIF(AD37,"●",AA37)+SUMIF(AD60,"●",AA60)+SUMIF(AT47,"●",AQ47)+SUMIF(AT16,"●",AQ16)+SUMIF(AT24,"●",AQ24)+SUM(N22,N34,N37,N54,N68,AD23,AD37,AD60,AT47,AT16,AT24))</f>
        <v>0</v>
      </c>
      <c r="B12" s="312"/>
      <c r="C12" s="312"/>
      <c r="D12" s="312"/>
      <c r="E12" s="312"/>
      <c r="F12" s="312"/>
      <c r="G12" s="312"/>
      <c r="H12" s="312"/>
      <c r="I12" s="306" t="s">
        <v>43</v>
      </c>
      <c r="J12" s="306"/>
      <c r="K12" s="307" t="s">
        <v>44</v>
      </c>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8">
        <f>IF(AQ48="●",126,IF(N22="●",COUNTA(K14:K21),COUNTA(N14:N21))+IF(N34="●",COUNTA(K23:K33),COUNTA(N23:N33))+IF(N37="●",COUNTA(K35:K36),COUNTA(N35:N36))+IF(N54="●",COUNTA(K38:K53),COUNTA(N38:N53))+IF(N68="●",COUNTA(K55:K67),COUNTA(N55:N67))+IF(AD23="●",COUNTA(AA14:AA22),COUNTA(AD14:AD22))+IF(AD37="●",COUNTA(AA24:AA36),COUNTA(AD24:AD36))+IF(AD60="●",COUNTA(AA38:AA59),COUNTA(AD38:AD59))+IF(AT47="●",COUNTA(AQ25:AQ46),COUNTA(AT25:AT46))+IF(AT16="●",COUNTA(AQ14:AQ15),COUNTA(AT14:AT15))+IF(AT24="●",COUNTA(AQ17:AQ23),COUNTA(AT17:AT23)))</f>
        <v>0</v>
      </c>
      <c r="AN12" s="308"/>
      <c r="AO12" s="308"/>
      <c r="AP12" s="308"/>
      <c r="AQ12" s="308"/>
      <c r="AR12" s="308"/>
      <c r="AS12" s="309" t="s">
        <v>45</v>
      </c>
      <c r="AT12" s="309"/>
      <c r="AU12" s="309"/>
      <c r="AV12" s="310"/>
      <c r="BA12" s="311">
        <f>IF(CQ60="●",CI60,SUMIF(BN29,"●",BK29)+SUMIF(BN45,"●",BK45)+SUMIF(BN51,"●",BK51)+SUMIF(BN68,"●",BK68)+SUMIF(BN74,"●",BK74)+SUMIF(CD16,"●",CA16)+SUMIF(CD31,"●",CA31)+SUMIF(CD35,"●",CA35)+SUMIF(CD44,"●",CA44)+SUMIF(CD49,"●",CA49)+SUMIF(CD58,"●",CA58)+SUMIF(CD69,"●",CA69)+SUMIF(CT19,"●",CQ19)+SUMIF(CT30,"●",CQ30)+SUMIF(CT39,"●",CQ39)+SUMIF(CT43,"●",CQ43)+SUMIF(CT48,"●",CQ48)+SUMIF(CT52,"●",CQ52)+SUMIF(CT59,"●",CQ59)+SUM(BN29,BN45,BN51,BN68,BN74,CD16,CD31,CD35,CD44,CD49,CD58,CD69,CT19,CT30,CT39,CT43,CT48,CT52,CT59))</f>
        <v>0</v>
      </c>
      <c r="BB12" s="312"/>
      <c r="BC12" s="312"/>
      <c r="BD12" s="312"/>
      <c r="BE12" s="312"/>
      <c r="BF12" s="312"/>
      <c r="BG12" s="312"/>
      <c r="BH12" s="312"/>
      <c r="BI12" s="306" t="s">
        <v>43</v>
      </c>
      <c r="BJ12" s="306"/>
      <c r="BK12" s="307" t="s">
        <v>46</v>
      </c>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c r="CL12" s="307"/>
      <c r="CM12" s="308">
        <f>IF(CQ60="●",144,IF(BN29="●",COUNTA(BK14:BK28),COUNTA(BN14:BN28))+IF(BN45="●",COUNTA(BK30:BK44),COUNTA(BN30:BN44))+IF(BN51="●",COUNTA(BK46:BK50),COUNTA(BN46:BN50))+IF(BN68="●",COUNTA(BK52:BK67),COUNTA(BN52:BN67))+IF(BN74="●",COUNTA(BK69:BK73),COUNTA(BN69:BN73))+IF(CD16="●",COUNTA(CA14:CA15),COUNTA(CD14:CD15))+IF(CD31="●",COUNTA(CA17:CA30),COUNTA(CD17:CD30))+IF(CD35="●",COUNTA(CA32:CA34),COUNTA(CD32:CD34))+IF(CD44="●",COUNTA(CA36:CA43),COUNTA(CD36:CD43))+IF(CD49="●",COUNTA(CA45:CA48),COUNTA(CD45:CD48))+IF(CD58="●",COUNTA(CA50:CA57),COUNTA(CD50:CD57))+IF(CD69="●",COUNTA(CA59:CA68),COUNTA(CD59:CD68))+IF(CT19="●",COUNTA(CQ14:CQ18),COUNTA(CT14:CT18))+IF(CT30="●",COUNTA(CQ20:CQ29),COUNTA(CT20:CT29))+IF(CT39="●",COUNTA(CQ31:CQ38),COUNTA(CT31:CT38))+IF(CT43="●",COUNTA(CQ40:CQ42),COUNTA(CT40:CT42))+IF(CT48="●",COUNTA(CQ44:CQ47),COUNTA(CT44:CT47))+IF(CT52="●",COUNTA(CQ49:CQ51),COUNTA(CT49:CT51))+IF(CT59="●",COUNTA(CQ53:CQ58),COUNTA(CT53:CT58)))</f>
        <v>0</v>
      </c>
      <c r="CN12" s="308"/>
      <c r="CO12" s="308"/>
      <c r="CP12" s="308"/>
      <c r="CQ12" s="308"/>
      <c r="CR12" s="308"/>
      <c r="CS12" s="309" t="s">
        <v>45</v>
      </c>
      <c r="CT12" s="309"/>
      <c r="CU12" s="309"/>
      <c r="CV12" s="310"/>
    </row>
    <row r="13" spans="1:103" ht="13.5" thickBot="1" x14ac:dyDescent="0.25">
      <c r="A13" s="305" t="s">
        <v>47</v>
      </c>
      <c r="B13" s="301"/>
      <c r="C13" s="301" t="s">
        <v>48</v>
      </c>
      <c r="D13" s="301"/>
      <c r="E13" s="301"/>
      <c r="F13" s="301"/>
      <c r="G13" s="301"/>
      <c r="H13" s="301"/>
      <c r="I13" s="301"/>
      <c r="J13" s="301"/>
      <c r="K13" s="301" t="s">
        <v>49</v>
      </c>
      <c r="L13" s="301"/>
      <c r="M13" s="301"/>
      <c r="N13" s="302" t="s">
        <v>50</v>
      </c>
      <c r="O13" s="303"/>
      <c r="P13" s="304"/>
      <c r="Q13" s="305" t="s">
        <v>47</v>
      </c>
      <c r="R13" s="301"/>
      <c r="S13" s="301" t="s">
        <v>48</v>
      </c>
      <c r="T13" s="301"/>
      <c r="U13" s="301"/>
      <c r="V13" s="301"/>
      <c r="W13" s="301"/>
      <c r="X13" s="301"/>
      <c r="Y13" s="301"/>
      <c r="Z13" s="301"/>
      <c r="AA13" s="301" t="s">
        <v>49</v>
      </c>
      <c r="AB13" s="301"/>
      <c r="AC13" s="301"/>
      <c r="AD13" s="302" t="s">
        <v>50</v>
      </c>
      <c r="AE13" s="303"/>
      <c r="AF13" s="304"/>
      <c r="AG13" s="305" t="s">
        <v>47</v>
      </c>
      <c r="AH13" s="301"/>
      <c r="AI13" s="301" t="s">
        <v>48</v>
      </c>
      <c r="AJ13" s="301"/>
      <c r="AK13" s="301"/>
      <c r="AL13" s="301"/>
      <c r="AM13" s="301"/>
      <c r="AN13" s="301"/>
      <c r="AO13" s="301"/>
      <c r="AP13" s="301"/>
      <c r="AQ13" s="301" t="s">
        <v>49</v>
      </c>
      <c r="AR13" s="301"/>
      <c r="AS13" s="301"/>
      <c r="AT13" s="302" t="s">
        <v>50</v>
      </c>
      <c r="AU13" s="303"/>
      <c r="AV13" s="304"/>
      <c r="BA13" s="305" t="s">
        <v>47</v>
      </c>
      <c r="BB13" s="301"/>
      <c r="BC13" s="301" t="s">
        <v>48</v>
      </c>
      <c r="BD13" s="301"/>
      <c r="BE13" s="301"/>
      <c r="BF13" s="301"/>
      <c r="BG13" s="301"/>
      <c r="BH13" s="301"/>
      <c r="BI13" s="301"/>
      <c r="BJ13" s="301"/>
      <c r="BK13" s="301" t="s">
        <v>49</v>
      </c>
      <c r="BL13" s="301"/>
      <c r="BM13" s="301"/>
      <c r="BN13" s="302" t="s">
        <v>50</v>
      </c>
      <c r="BO13" s="303"/>
      <c r="BP13" s="304"/>
      <c r="BQ13" s="305" t="s">
        <v>47</v>
      </c>
      <c r="BR13" s="301"/>
      <c r="BS13" s="301" t="s">
        <v>48</v>
      </c>
      <c r="BT13" s="301"/>
      <c r="BU13" s="301"/>
      <c r="BV13" s="301"/>
      <c r="BW13" s="301"/>
      <c r="BX13" s="301"/>
      <c r="BY13" s="301"/>
      <c r="BZ13" s="301"/>
      <c r="CA13" s="301" t="s">
        <v>49</v>
      </c>
      <c r="CB13" s="301"/>
      <c r="CC13" s="301"/>
      <c r="CD13" s="302" t="s">
        <v>50</v>
      </c>
      <c r="CE13" s="303"/>
      <c r="CF13" s="304"/>
      <c r="CG13" s="305" t="s">
        <v>47</v>
      </c>
      <c r="CH13" s="301"/>
      <c r="CI13" s="301" t="s">
        <v>48</v>
      </c>
      <c r="CJ13" s="301"/>
      <c r="CK13" s="301"/>
      <c r="CL13" s="301"/>
      <c r="CM13" s="301"/>
      <c r="CN13" s="301"/>
      <c r="CO13" s="301"/>
      <c r="CP13" s="301"/>
      <c r="CQ13" s="301" t="s">
        <v>49</v>
      </c>
      <c r="CR13" s="301"/>
      <c r="CS13" s="301"/>
      <c r="CT13" s="302" t="s">
        <v>50</v>
      </c>
      <c r="CU13" s="303"/>
      <c r="CV13" s="304"/>
    </row>
    <row r="14" spans="1:103" ht="12.75" customHeight="1" thickTop="1" x14ac:dyDescent="0.2">
      <c r="A14" s="299" t="s">
        <v>51</v>
      </c>
      <c r="B14" s="300"/>
      <c r="C14" s="293" t="s">
        <v>517</v>
      </c>
      <c r="D14" s="293"/>
      <c r="E14" s="293"/>
      <c r="F14" s="293"/>
      <c r="G14" s="293"/>
      <c r="H14" s="293"/>
      <c r="I14" s="293"/>
      <c r="J14" s="293"/>
      <c r="K14" s="294">
        <v>480</v>
      </c>
      <c r="L14" s="294"/>
      <c r="M14" s="295"/>
      <c r="N14" s="296"/>
      <c r="O14" s="297"/>
      <c r="P14" s="298"/>
      <c r="Q14" s="204" t="s">
        <v>52</v>
      </c>
      <c r="R14" s="205"/>
      <c r="S14" s="181" t="s">
        <v>567</v>
      </c>
      <c r="T14" s="181"/>
      <c r="U14" s="181"/>
      <c r="V14" s="181"/>
      <c r="W14" s="181"/>
      <c r="X14" s="181"/>
      <c r="Y14" s="181"/>
      <c r="Z14" s="181"/>
      <c r="AA14" s="182">
        <v>760</v>
      </c>
      <c r="AB14" s="182"/>
      <c r="AC14" s="183"/>
      <c r="AD14" s="184"/>
      <c r="AE14" s="185"/>
      <c r="AF14" s="186"/>
      <c r="AG14" s="204" t="s">
        <v>53</v>
      </c>
      <c r="AH14" s="205"/>
      <c r="AI14" s="181" t="s">
        <v>611</v>
      </c>
      <c r="AJ14" s="181"/>
      <c r="AK14" s="181"/>
      <c r="AL14" s="181"/>
      <c r="AM14" s="181"/>
      <c r="AN14" s="181"/>
      <c r="AO14" s="181"/>
      <c r="AP14" s="181"/>
      <c r="AQ14" s="182">
        <v>520</v>
      </c>
      <c r="AR14" s="182"/>
      <c r="AS14" s="183"/>
      <c r="AT14" s="184"/>
      <c r="AU14" s="185"/>
      <c r="AV14" s="186"/>
      <c r="BA14" s="291" t="s">
        <v>54</v>
      </c>
      <c r="BB14" s="292"/>
      <c r="BC14" s="293" t="s">
        <v>642</v>
      </c>
      <c r="BD14" s="293"/>
      <c r="BE14" s="293"/>
      <c r="BF14" s="293"/>
      <c r="BG14" s="293"/>
      <c r="BH14" s="293"/>
      <c r="BI14" s="293"/>
      <c r="BJ14" s="293"/>
      <c r="BK14" s="294">
        <v>510</v>
      </c>
      <c r="BL14" s="294"/>
      <c r="BM14" s="295"/>
      <c r="BN14" s="296"/>
      <c r="BO14" s="297"/>
      <c r="BP14" s="298"/>
      <c r="BQ14" s="204" t="s">
        <v>55</v>
      </c>
      <c r="BR14" s="205"/>
      <c r="BS14" s="181" t="s">
        <v>698</v>
      </c>
      <c r="BT14" s="181"/>
      <c r="BU14" s="181"/>
      <c r="BV14" s="181"/>
      <c r="BW14" s="181"/>
      <c r="BX14" s="181"/>
      <c r="BY14" s="181"/>
      <c r="BZ14" s="181"/>
      <c r="CA14" s="182">
        <v>406</v>
      </c>
      <c r="CB14" s="182"/>
      <c r="CC14" s="183"/>
      <c r="CD14" s="184"/>
      <c r="CE14" s="185"/>
      <c r="CF14" s="186"/>
      <c r="CG14" s="217" t="s">
        <v>56</v>
      </c>
      <c r="CH14" s="218"/>
      <c r="CI14" s="181" t="s">
        <v>747</v>
      </c>
      <c r="CJ14" s="181"/>
      <c r="CK14" s="181"/>
      <c r="CL14" s="181"/>
      <c r="CM14" s="181"/>
      <c r="CN14" s="181"/>
      <c r="CO14" s="181"/>
      <c r="CP14" s="181"/>
      <c r="CQ14" s="182">
        <v>345</v>
      </c>
      <c r="CR14" s="182"/>
      <c r="CS14" s="183"/>
      <c r="CT14" s="184"/>
      <c r="CU14" s="185"/>
      <c r="CV14" s="186"/>
    </row>
    <row r="15" spans="1:103" ht="12.75" customHeight="1" x14ac:dyDescent="0.2">
      <c r="A15" s="204" t="s">
        <v>57</v>
      </c>
      <c r="B15" s="205"/>
      <c r="C15" s="181" t="s">
        <v>518</v>
      </c>
      <c r="D15" s="181"/>
      <c r="E15" s="181"/>
      <c r="F15" s="181"/>
      <c r="G15" s="181"/>
      <c r="H15" s="181"/>
      <c r="I15" s="181"/>
      <c r="J15" s="181"/>
      <c r="K15" s="265">
        <v>460</v>
      </c>
      <c r="L15" s="185"/>
      <c r="M15" s="186"/>
      <c r="N15" s="184"/>
      <c r="O15" s="185"/>
      <c r="P15" s="186"/>
      <c r="Q15" s="204" t="s">
        <v>58</v>
      </c>
      <c r="R15" s="205"/>
      <c r="S15" s="181" t="s">
        <v>568</v>
      </c>
      <c r="T15" s="181"/>
      <c r="U15" s="181"/>
      <c r="V15" s="181"/>
      <c r="W15" s="181"/>
      <c r="X15" s="181"/>
      <c r="Y15" s="181"/>
      <c r="Z15" s="181"/>
      <c r="AA15" s="182">
        <v>575</v>
      </c>
      <c r="AB15" s="182"/>
      <c r="AC15" s="183"/>
      <c r="AD15" s="184"/>
      <c r="AE15" s="185"/>
      <c r="AF15" s="186"/>
      <c r="AG15" s="204" t="s">
        <v>59</v>
      </c>
      <c r="AH15" s="205"/>
      <c r="AI15" s="181" t="s">
        <v>612</v>
      </c>
      <c r="AJ15" s="181"/>
      <c r="AK15" s="181"/>
      <c r="AL15" s="181"/>
      <c r="AM15" s="181"/>
      <c r="AN15" s="181"/>
      <c r="AO15" s="181"/>
      <c r="AP15" s="181"/>
      <c r="AQ15" s="182">
        <v>750</v>
      </c>
      <c r="AR15" s="182"/>
      <c r="AS15" s="183"/>
      <c r="AT15" s="184"/>
      <c r="AU15" s="185"/>
      <c r="AV15" s="186"/>
      <c r="BA15" s="235" t="s">
        <v>60</v>
      </c>
      <c r="BB15" s="218"/>
      <c r="BC15" s="181" t="s">
        <v>643</v>
      </c>
      <c r="BD15" s="181"/>
      <c r="BE15" s="181"/>
      <c r="BF15" s="181"/>
      <c r="BG15" s="181"/>
      <c r="BH15" s="181"/>
      <c r="BI15" s="181"/>
      <c r="BJ15" s="181"/>
      <c r="BK15" s="182">
        <v>285</v>
      </c>
      <c r="BL15" s="182"/>
      <c r="BM15" s="183"/>
      <c r="BN15" s="184"/>
      <c r="BO15" s="185"/>
      <c r="BP15" s="186"/>
      <c r="BQ15" s="204" t="s">
        <v>61</v>
      </c>
      <c r="BR15" s="205"/>
      <c r="BS15" s="181" t="s">
        <v>699</v>
      </c>
      <c r="BT15" s="181"/>
      <c r="BU15" s="181"/>
      <c r="BV15" s="181"/>
      <c r="BW15" s="181"/>
      <c r="BX15" s="181"/>
      <c r="BY15" s="181"/>
      <c r="BZ15" s="181"/>
      <c r="CA15" s="182">
        <v>335</v>
      </c>
      <c r="CB15" s="182"/>
      <c r="CC15" s="183"/>
      <c r="CD15" s="184"/>
      <c r="CE15" s="185"/>
      <c r="CF15" s="186"/>
      <c r="CG15" s="217" t="s">
        <v>62</v>
      </c>
      <c r="CH15" s="218"/>
      <c r="CI15" s="181" t="s">
        <v>748</v>
      </c>
      <c r="CJ15" s="181"/>
      <c r="CK15" s="181"/>
      <c r="CL15" s="181"/>
      <c r="CM15" s="181"/>
      <c r="CN15" s="181"/>
      <c r="CO15" s="181"/>
      <c r="CP15" s="181"/>
      <c r="CQ15" s="182">
        <v>337</v>
      </c>
      <c r="CR15" s="182"/>
      <c r="CS15" s="183"/>
      <c r="CT15" s="184"/>
      <c r="CU15" s="185"/>
      <c r="CV15" s="186"/>
    </row>
    <row r="16" spans="1:103" ht="12.65" customHeight="1" x14ac:dyDescent="0.2">
      <c r="A16" s="204" t="s">
        <v>63</v>
      </c>
      <c r="B16" s="205"/>
      <c r="C16" s="181" t="s">
        <v>519</v>
      </c>
      <c r="D16" s="181"/>
      <c r="E16" s="181"/>
      <c r="F16" s="181"/>
      <c r="G16" s="181"/>
      <c r="H16" s="181"/>
      <c r="I16" s="181"/>
      <c r="J16" s="181"/>
      <c r="K16" s="265">
        <v>355</v>
      </c>
      <c r="L16" s="185"/>
      <c r="M16" s="186"/>
      <c r="N16" s="184"/>
      <c r="O16" s="185"/>
      <c r="P16" s="186"/>
      <c r="Q16" s="204" t="s">
        <v>64</v>
      </c>
      <c r="R16" s="205"/>
      <c r="S16" s="181" t="s">
        <v>569</v>
      </c>
      <c r="T16" s="181"/>
      <c r="U16" s="181"/>
      <c r="V16" s="181"/>
      <c r="W16" s="181"/>
      <c r="X16" s="181"/>
      <c r="Y16" s="181"/>
      <c r="Z16" s="181"/>
      <c r="AA16" s="182">
        <v>315</v>
      </c>
      <c r="AB16" s="182"/>
      <c r="AC16" s="183"/>
      <c r="AD16" s="184"/>
      <c r="AE16" s="185"/>
      <c r="AF16" s="186"/>
      <c r="AG16" s="220" t="s">
        <v>65</v>
      </c>
      <c r="AH16" s="221"/>
      <c r="AI16" s="221"/>
      <c r="AJ16" s="221"/>
      <c r="AK16" s="221"/>
      <c r="AL16" s="221"/>
      <c r="AM16" s="221"/>
      <c r="AN16" s="221"/>
      <c r="AO16" s="221"/>
      <c r="AP16" s="221"/>
      <c r="AQ16" s="222">
        <f>SUM(AQ14:AS15)</f>
        <v>1270</v>
      </c>
      <c r="AR16" s="222"/>
      <c r="AS16" s="223"/>
      <c r="AT16" s="214" t="str">
        <f>IF(AQ48="●","●",IF(COUNTA(AT14:AT15)=0,"",SUMIF(AT14:AT15,"●",AQ14:AQ15)+SUM(AT14:AT15)))</f>
        <v/>
      </c>
      <c r="AU16" s="215"/>
      <c r="AV16" s="216"/>
      <c r="BA16" s="204" t="s">
        <v>66</v>
      </c>
      <c r="BB16" s="205"/>
      <c r="BC16" s="181" t="s">
        <v>644</v>
      </c>
      <c r="BD16" s="181"/>
      <c r="BE16" s="181"/>
      <c r="BF16" s="181"/>
      <c r="BG16" s="181"/>
      <c r="BH16" s="181"/>
      <c r="BI16" s="181"/>
      <c r="BJ16" s="181"/>
      <c r="BK16" s="182">
        <v>310</v>
      </c>
      <c r="BL16" s="182"/>
      <c r="BM16" s="183"/>
      <c r="BN16" s="184"/>
      <c r="BO16" s="185"/>
      <c r="BP16" s="186"/>
      <c r="BQ16" s="220" t="s">
        <v>67</v>
      </c>
      <c r="BR16" s="221"/>
      <c r="BS16" s="221"/>
      <c r="BT16" s="221"/>
      <c r="BU16" s="221"/>
      <c r="BV16" s="221"/>
      <c r="BW16" s="221"/>
      <c r="BX16" s="221"/>
      <c r="BY16" s="221"/>
      <c r="BZ16" s="221"/>
      <c r="CA16" s="222">
        <f>SUM(CA14:CC15)</f>
        <v>741</v>
      </c>
      <c r="CB16" s="222"/>
      <c r="CC16" s="223"/>
      <c r="CD16" s="214" t="str">
        <f>IF(CQ60="●","●",IF(COUNTA(CD14:CD15)=0,"",SUMIF(CD14:CD15,"●",CA14:CA15)+SUM(CD14:CD15)))</f>
        <v/>
      </c>
      <c r="CE16" s="215"/>
      <c r="CF16" s="216"/>
      <c r="CG16" s="217" t="s">
        <v>68</v>
      </c>
      <c r="CH16" s="218"/>
      <c r="CI16" s="181" t="s">
        <v>749</v>
      </c>
      <c r="CJ16" s="181"/>
      <c r="CK16" s="181"/>
      <c r="CL16" s="181"/>
      <c r="CM16" s="181"/>
      <c r="CN16" s="181"/>
      <c r="CO16" s="181"/>
      <c r="CP16" s="181"/>
      <c r="CQ16" s="182">
        <v>435</v>
      </c>
      <c r="CR16" s="182"/>
      <c r="CS16" s="183"/>
      <c r="CT16" s="184"/>
      <c r="CU16" s="185"/>
      <c r="CV16" s="186"/>
    </row>
    <row r="17" spans="1:100" ht="12.65" customHeight="1" x14ac:dyDescent="0.2">
      <c r="A17" s="286" t="s">
        <v>69</v>
      </c>
      <c r="B17" s="287"/>
      <c r="C17" s="181" t="s">
        <v>520</v>
      </c>
      <c r="D17" s="181"/>
      <c r="E17" s="181"/>
      <c r="F17" s="181"/>
      <c r="G17" s="181"/>
      <c r="H17" s="181"/>
      <c r="I17" s="181"/>
      <c r="J17" s="181"/>
      <c r="K17" s="265">
        <v>446</v>
      </c>
      <c r="L17" s="185"/>
      <c r="M17" s="186"/>
      <c r="N17" s="184"/>
      <c r="O17" s="185"/>
      <c r="P17" s="186"/>
      <c r="Q17" s="204" t="s">
        <v>70</v>
      </c>
      <c r="R17" s="205"/>
      <c r="S17" s="181" t="s">
        <v>570</v>
      </c>
      <c r="T17" s="181"/>
      <c r="U17" s="181"/>
      <c r="V17" s="181"/>
      <c r="W17" s="181"/>
      <c r="X17" s="181"/>
      <c r="Y17" s="181"/>
      <c r="Z17" s="181"/>
      <c r="AA17" s="182">
        <v>640</v>
      </c>
      <c r="AB17" s="182"/>
      <c r="AC17" s="183"/>
      <c r="AD17" s="184"/>
      <c r="AE17" s="185"/>
      <c r="AF17" s="186"/>
      <c r="AG17" s="204" t="s">
        <v>71</v>
      </c>
      <c r="AH17" s="205"/>
      <c r="AI17" s="181" t="s">
        <v>613</v>
      </c>
      <c r="AJ17" s="181"/>
      <c r="AK17" s="181"/>
      <c r="AL17" s="181"/>
      <c r="AM17" s="181"/>
      <c r="AN17" s="181"/>
      <c r="AO17" s="181"/>
      <c r="AP17" s="181"/>
      <c r="AQ17" s="182">
        <v>560</v>
      </c>
      <c r="AR17" s="182"/>
      <c r="AS17" s="183"/>
      <c r="AT17" s="184"/>
      <c r="AU17" s="185"/>
      <c r="AV17" s="186"/>
      <c r="BA17" s="235" t="s">
        <v>72</v>
      </c>
      <c r="BB17" s="218"/>
      <c r="BC17" s="181" t="s">
        <v>645</v>
      </c>
      <c r="BD17" s="181"/>
      <c r="BE17" s="181"/>
      <c r="BF17" s="181"/>
      <c r="BG17" s="181"/>
      <c r="BH17" s="181"/>
      <c r="BI17" s="181"/>
      <c r="BJ17" s="181"/>
      <c r="BK17" s="182">
        <v>410</v>
      </c>
      <c r="BL17" s="182"/>
      <c r="BM17" s="183"/>
      <c r="BN17" s="184"/>
      <c r="BO17" s="185"/>
      <c r="BP17" s="186"/>
      <c r="BQ17" s="204" t="s">
        <v>73</v>
      </c>
      <c r="BR17" s="205"/>
      <c r="BS17" s="181" t="s">
        <v>700</v>
      </c>
      <c r="BT17" s="181"/>
      <c r="BU17" s="181"/>
      <c r="BV17" s="181"/>
      <c r="BW17" s="181"/>
      <c r="BX17" s="181"/>
      <c r="BY17" s="181"/>
      <c r="BZ17" s="181"/>
      <c r="CA17" s="182">
        <v>370</v>
      </c>
      <c r="CB17" s="182"/>
      <c r="CC17" s="183"/>
      <c r="CD17" s="184"/>
      <c r="CE17" s="185"/>
      <c r="CF17" s="186"/>
      <c r="CG17" s="217" t="s">
        <v>74</v>
      </c>
      <c r="CH17" s="218"/>
      <c r="CI17" s="181" t="s">
        <v>750</v>
      </c>
      <c r="CJ17" s="181"/>
      <c r="CK17" s="181"/>
      <c r="CL17" s="181"/>
      <c r="CM17" s="181"/>
      <c r="CN17" s="181"/>
      <c r="CO17" s="181"/>
      <c r="CP17" s="181"/>
      <c r="CQ17" s="182">
        <v>341</v>
      </c>
      <c r="CR17" s="182"/>
      <c r="CS17" s="183"/>
      <c r="CT17" s="184"/>
      <c r="CU17" s="185"/>
      <c r="CV17" s="186"/>
    </row>
    <row r="18" spans="1:100" ht="12.75" customHeight="1" x14ac:dyDescent="0.2">
      <c r="A18" s="204" t="s">
        <v>75</v>
      </c>
      <c r="B18" s="205"/>
      <c r="C18" s="181" t="s">
        <v>521</v>
      </c>
      <c r="D18" s="181"/>
      <c r="E18" s="181"/>
      <c r="F18" s="181"/>
      <c r="G18" s="181"/>
      <c r="H18" s="181"/>
      <c r="I18" s="181"/>
      <c r="J18" s="181"/>
      <c r="K18" s="265">
        <v>425</v>
      </c>
      <c r="L18" s="185"/>
      <c r="M18" s="186"/>
      <c r="N18" s="184"/>
      <c r="O18" s="185"/>
      <c r="P18" s="186"/>
      <c r="Q18" s="204" t="s">
        <v>76</v>
      </c>
      <c r="R18" s="205"/>
      <c r="S18" s="181" t="s">
        <v>571</v>
      </c>
      <c r="T18" s="181"/>
      <c r="U18" s="181"/>
      <c r="V18" s="181"/>
      <c r="W18" s="181"/>
      <c r="X18" s="181"/>
      <c r="Y18" s="181"/>
      <c r="Z18" s="181"/>
      <c r="AA18" s="182">
        <v>530</v>
      </c>
      <c r="AB18" s="182"/>
      <c r="AC18" s="183"/>
      <c r="AD18" s="184"/>
      <c r="AE18" s="185"/>
      <c r="AF18" s="186"/>
      <c r="AG18" s="204" t="s">
        <v>77</v>
      </c>
      <c r="AH18" s="205"/>
      <c r="AI18" s="181" t="s">
        <v>614</v>
      </c>
      <c r="AJ18" s="181"/>
      <c r="AK18" s="181"/>
      <c r="AL18" s="181"/>
      <c r="AM18" s="181"/>
      <c r="AN18" s="181"/>
      <c r="AO18" s="181"/>
      <c r="AP18" s="181"/>
      <c r="AQ18" s="182">
        <v>495</v>
      </c>
      <c r="AR18" s="182"/>
      <c r="AS18" s="183"/>
      <c r="AT18" s="184"/>
      <c r="AU18" s="185"/>
      <c r="AV18" s="186"/>
      <c r="BA18" s="204" t="s">
        <v>78</v>
      </c>
      <c r="BB18" s="205"/>
      <c r="BC18" s="181" t="s">
        <v>646</v>
      </c>
      <c r="BD18" s="181"/>
      <c r="BE18" s="181"/>
      <c r="BF18" s="181"/>
      <c r="BG18" s="181"/>
      <c r="BH18" s="181"/>
      <c r="BI18" s="181"/>
      <c r="BJ18" s="181"/>
      <c r="BK18" s="182">
        <v>530</v>
      </c>
      <c r="BL18" s="182"/>
      <c r="BM18" s="183"/>
      <c r="BN18" s="184"/>
      <c r="BO18" s="185"/>
      <c r="BP18" s="186"/>
      <c r="BQ18" s="204" t="s">
        <v>79</v>
      </c>
      <c r="BR18" s="205"/>
      <c r="BS18" s="181" t="s">
        <v>701</v>
      </c>
      <c r="BT18" s="181"/>
      <c r="BU18" s="181"/>
      <c r="BV18" s="181"/>
      <c r="BW18" s="181"/>
      <c r="BX18" s="181"/>
      <c r="BY18" s="181"/>
      <c r="BZ18" s="181"/>
      <c r="CA18" s="182">
        <v>360</v>
      </c>
      <c r="CB18" s="182"/>
      <c r="CC18" s="183"/>
      <c r="CD18" s="184"/>
      <c r="CE18" s="185"/>
      <c r="CF18" s="186"/>
      <c r="CG18" s="217" t="s">
        <v>80</v>
      </c>
      <c r="CH18" s="218"/>
      <c r="CI18" s="181" t="s">
        <v>751</v>
      </c>
      <c r="CJ18" s="181"/>
      <c r="CK18" s="181"/>
      <c r="CL18" s="181"/>
      <c r="CM18" s="181"/>
      <c r="CN18" s="181"/>
      <c r="CO18" s="181"/>
      <c r="CP18" s="181"/>
      <c r="CQ18" s="182">
        <v>465</v>
      </c>
      <c r="CR18" s="182"/>
      <c r="CS18" s="183"/>
      <c r="CT18" s="184"/>
      <c r="CU18" s="185"/>
      <c r="CV18" s="186"/>
    </row>
    <row r="19" spans="1:100" ht="12.75" customHeight="1" x14ac:dyDescent="0.2">
      <c r="A19" s="204" t="s">
        <v>81</v>
      </c>
      <c r="B19" s="205"/>
      <c r="C19" s="181" t="s">
        <v>522</v>
      </c>
      <c r="D19" s="181"/>
      <c r="E19" s="181"/>
      <c r="F19" s="181"/>
      <c r="G19" s="181"/>
      <c r="H19" s="181"/>
      <c r="I19" s="181"/>
      <c r="J19" s="181"/>
      <c r="K19" s="182">
        <v>740</v>
      </c>
      <c r="L19" s="182"/>
      <c r="M19" s="183"/>
      <c r="N19" s="184"/>
      <c r="O19" s="185"/>
      <c r="P19" s="186"/>
      <c r="Q19" s="204" t="s">
        <v>82</v>
      </c>
      <c r="R19" s="205"/>
      <c r="S19" s="181" t="s">
        <v>572</v>
      </c>
      <c r="T19" s="181"/>
      <c r="U19" s="181"/>
      <c r="V19" s="181"/>
      <c r="W19" s="181"/>
      <c r="X19" s="181"/>
      <c r="Y19" s="181"/>
      <c r="Z19" s="181"/>
      <c r="AA19" s="182">
        <v>375</v>
      </c>
      <c r="AB19" s="182"/>
      <c r="AC19" s="183"/>
      <c r="AD19" s="184"/>
      <c r="AE19" s="185"/>
      <c r="AF19" s="186"/>
      <c r="AG19" s="204" t="s">
        <v>83</v>
      </c>
      <c r="AH19" s="205"/>
      <c r="AI19" s="181" t="s">
        <v>615</v>
      </c>
      <c r="AJ19" s="181"/>
      <c r="AK19" s="181"/>
      <c r="AL19" s="181"/>
      <c r="AM19" s="181"/>
      <c r="AN19" s="181"/>
      <c r="AO19" s="181"/>
      <c r="AP19" s="181"/>
      <c r="AQ19" s="182">
        <v>405</v>
      </c>
      <c r="AR19" s="182"/>
      <c r="AS19" s="183"/>
      <c r="AT19" s="184"/>
      <c r="AU19" s="185"/>
      <c r="AV19" s="186"/>
      <c r="BA19" s="204" t="s">
        <v>84</v>
      </c>
      <c r="BB19" s="205"/>
      <c r="BC19" s="181" t="s">
        <v>647</v>
      </c>
      <c r="BD19" s="181"/>
      <c r="BE19" s="181"/>
      <c r="BF19" s="181"/>
      <c r="BG19" s="181"/>
      <c r="BH19" s="181"/>
      <c r="BI19" s="181"/>
      <c r="BJ19" s="181"/>
      <c r="BK19" s="182">
        <v>495</v>
      </c>
      <c r="BL19" s="182"/>
      <c r="BM19" s="183"/>
      <c r="BN19" s="184"/>
      <c r="BO19" s="185"/>
      <c r="BP19" s="186"/>
      <c r="BQ19" s="204" t="s">
        <v>85</v>
      </c>
      <c r="BR19" s="205"/>
      <c r="BS19" s="181" t="s">
        <v>702</v>
      </c>
      <c r="BT19" s="181"/>
      <c r="BU19" s="181"/>
      <c r="BV19" s="181"/>
      <c r="BW19" s="181"/>
      <c r="BX19" s="181"/>
      <c r="BY19" s="181"/>
      <c r="BZ19" s="181"/>
      <c r="CA19" s="182">
        <v>260</v>
      </c>
      <c r="CB19" s="182"/>
      <c r="CC19" s="183"/>
      <c r="CD19" s="184"/>
      <c r="CE19" s="185"/>
      <c r="CF19" s="186"/>
      <c r="CG19" s="220" t="s">
        <v>86</v>
      </c>
      <c r="CH19" s="221"/>
      <c r="CI19" s="221"/>
      <c r="CJ19" s="221"/>
      <c r="CK19" s="221"/>
      <c r="CL19" s="221"/>
      <c r="CM19" s="221"/>
      <c r="CN19" s="221"/>
      <c r="CO19" s="221"/>
      <c r="CP19" s="221"/>
      <c r="CQ19" s="222">
        <f>SUM(CQ14:CS18)</f>
        <v>1923</v>
      </c>
      <c r="CR19" s="222"/>
      <c r="CS19" s="223"/>
      <c r="CT19" s="214" t="str">
        <f>IF(CQ60="●","●",IF(COUNTA(CT14:CT18)=0,"",SUMIF(CT14:CT18,"●",CQ14:CQ18)+SUM(CT14:CT18)))</f>
        <v/>
      </c>
      <c r="CU19" s="215"/>
      <c r="CV19" s="216"/>
    </row>
    <row r="20" spans="1:100" ht="12.75" customHeight="1" x14ac:dyDescent="0.2">
      <c r="A20" s="286" t="s">
        <v>87</v>
      </c>
      <c r="B20" s="287"/>
      <c r="C20" s="181" t="s">
        <v>523</v>
      </c>
      <c r="D20" s="181"/>
      <c r="E20" s="181"/>
      <c r="F20" s="181"/>
      <c r="G20" s="181"/>
      <c r="H20" s="181"/>
      <c r="I20" s="181"/>
      <c r="J20" s="181"/>
      <c r="K20" s="182">
        <v>330</v>
      </c>
      <c r="L20" s="182"/>
      <c r="M20" s="183"/>
      <c r="N20" s="184"/>
      <c r="O20" s="185"/>
      <c r="P20" s="186"/>
      <c r="Q20" s="204" t="s">
        <v>88</v>
      </c>
      <c r="R20" s="205"/>
      <c r="S20" s="181" t="s">
        <v>573</v>
      </c>
      <c r="T20" s="181"/>
      <c r="U20" s="181"/>
      <c r="V20" s="181"/>
      <c r="W20" s="181"/>
      <c r="X20" s="181"/>
      <c r="Y20" s="181"/>
      <c r="Z20" s="181"/>
      <c r="AA20" s="182">
        <v>340</v>
      </c>
      <c r="AB20" s="182"/>
      <c r="AC20" s="183"/>
      <c r="AD20" s="184"/>
      <c r="AE20" s="185"/>
      <c r="AF20" s="186"/>
      <c r="AG20" s="204" t="s">
        <v>89</v>
      </c>
      <c r="AH20" s="205"/>
      <c r="AI20" s="181" t="s">
        <v>616</v>
      </c>
      <c r="AJ20" s="181"/>
      <c r="AK20" s="181"/>
      <c r="AL20" s="181"/>
      <c r="AM20" s="181"/>
      <c r="AN20" s="181"/>
      <c r="AO20" s="181"/>
      <c r="AP20" s="181"/>
      <c r="AQ20" s="182">
        <v>300</v>
      </c>
      <c r="AR20" s="182"/>
      <c r="AS20" s="183"/>
      <c r="AT20" s="184"/>
      <c r="AU20" s="185"/>
      <c r="AV20" s="186"/>
      <c r="BA20" s="204" t="s">
        <v>90</v>
      </c>
      <c r="BB20" s="205"/>
      <c r="BC20" s="181" t="s">
        <v>648</v>
      </c>
      <c r="BD20" s="181"/>
      <c r="BE20" s="181"/>
      <c r="BF20" s="181"/>
      <c r="BG20" s="181"/>
      <c r="BH20" s="181"/>
      <c r="BI20" s="181"/>
      <c r="BJ20" s="181"/>
      <c r="BK20" s="182">
        <v>680</v>
      </c>
      <c r="BL20" s="182"/>
      <c r="BM20" s="183"/>
      <c r="BN20" s="184"/>
      <c r="BO20" s="185"/>
      <c r="BP20" s="186"/>
      <c r="BQ20" s="204" t="s">
        <v>91</v>
      </c>
      <c r="BR20" s="205"/>
      <c r="BS20" s="181" t="s">
        <v>703</v>
      </c>
      <c r="BT20" s="181"/>
      <c r="BU20" s="181"/>
      <c r="BV20" s="181"/>
      <c r="BW20" s="181"/>
      <c r="BX20" s="181"/>
      <c r="BY20" s="181"/>
      <c r="BZ20" s="181"/>
      <c r="CA20" s="182">
        <v>339</v>
      </c>
      <c r="CB20" s="182"/>
      <c r="CC20" s="183"/>
      <c r="CD20" s="184"/>
      <c r="CE20" s="185"/>
      <c r="CF20" s="186"/>
      <c r="CG20" s="217" t="s">
        <v>92</v>
      </c>
      <c r="CH20" s="218"/>
      <c r="CI20" s="181" t="s">
        <v>752</v>
      </c>
      <c r="CJ20" s="181"/>
      <c r="CK20" s="181"/>
      <c r="CL20" s="181"/>
      <c r="CM20" s="181"/>
      <c r="CN20" s="181"/>
      <c r="CO20" s="181"/>
      <c r="CP20" s="181"/>
      <c r="CQ20" s="182">
        <v>260</v>
      </c>
      <c r="CR20" s="182"/>
      <c r="CS20" s="183"/>
      <c r="CT20" s="184"/>
      <c r="CU20" s="185"/>
      <c r="CV20" s="186"/>
    </row>
    <row r="21" spans="1:100" ht="12.75" customHeight="1" x14ac:dyDescent="0.2">
      <c r="A21" s="217" t="s">
        <v>93</v>
      </c>
      <c r="B21" s="205"/>
      <c r="C21" s="181" t="s">
        <v>524</v>
      </c>
      <c r="D21" s="181"/>
      <c r="E21" s="181"/>
      <c r="F21" s="181"/>
      <c r="G21" s="181"/>
      <c r="H21" s="181"/>
      <c r="I21" s="181"/>
      <c r="J21" s="181"/>
      <c r="K21" s="182">
        <v>465</v>
      </c>
      <c r="L21" s="182"/>
      <c r="M21" s="183"/>
      <c r="N21" s="184"/>
      <c r="O21" s="185"/>
      <c r="P21" s="186"/>
      <c r="Q21" s="204" t="s">
        <v>94</v>
      </c>
      <c r="R21" s="205"/>
      <c r="S21" s="181" t="s">
        <v>574</v>
      </c>
      <c r="T21" s="181"/>
      <c r="U21" s="181"/>
      <c r="V21" s="181"/>
      <c r="W21" s="181"/>
      <c r="X21" s="181"/>
      <c r="Y21" s="181"/>
      <c r="Z21" s="181"/>
      <c r="AA21" s="182">
        <v>430</v>
      </c>
      <c r="AB21" s="182"/>
      <c r="AC21" s="183"/>
      <c r="AD21" s="184"/>
      <c r="AE21" s="185"/>
      <c r="AF21" s="186"/>
      <c r="AG21" s="204" t="s">
        <v>95</v>
      </c>
      <c r="AH21" s="205"/>
      <c r="AI21" s="181" t="s">
        <v>617</v>
      </c>
      <c r="AJ21" s="181"/>
      <c r="AK21" s="181"/>
      <c r="AL21" s="181"/>
      <c r="AM21" s="181"/>
      <c r="AN21" s="181"/>
      <c r="AO21" s="181"/>
      <c r="AP21" s="181"/>
      <c r="AQ21" s="182">
        <v>390</v>
      </c>
      <c r="AR21" s="182"/>
      <c r="AS21" s="183"/>
      <c r="AT21" s="184"/>
      <c r="AU21" s="185"/>
      <c r="AV21" s="186"/>
      <c r="BA21" s="204" t="s">
        <v>96</v>
      </c>
      <c r="BB21" s="205"/>
      <c r="BC21" s="181" t="s">
        <v>649</v>
      </c>
      <c r="BD21" s="181"/>
      <c r="BE21" s="181"/>
      <c r="BF21" s="181"/>
      <c r="BG21" s="181"/>
      <c r="BH21" s="181"/>
      <c r="BI21" s="181"/>
      <c r="BJ21" s="181"/>
      <c r="BK21" s="182">
        <v>415</v>
      </c>
      <c r="BL21" s="182"/>
      <c r="BM21" s="183"/>
      <c r="BN21" s="184"/>
      <c r="BO21" s="185"/>
      <c r="BP21" s="186"/>
      <c r="BQ21" s="217" t="s">
        <v>97</v>
      </c>
      <c r="BR21" s="205"/>
      <c r="BS21" s="181" t="s">
        <v>704</v>
      </c>
      <c r="BT21" s="181"/>
      <c r="BU21" s="181"/>
      <c r="BV21" s="181"/>
      <c r="BW21" s="181"/>
      <c r="BX21" s="181"/>
      <c r="BY21" s="181"/>
      <c r="BZ21" s="181"/>
      <c r="CA21" s="182">
        <v>366</v>
      </c>
      <c r="CB21" s="182"/>
      <c r="CC21" s="183"/>
      <c r="CD21" s="184"/>
      <c r="CE21" s="185"/>
      <c r="CF21" s="186"/>
      <c r="CG21" s="217" t="s">
        <v>98</v>
      </c>
      <c r="CH21" s="218"/>
      <c r="CI21" s="181" t="s">
        <v>753</v>
      </c>
      <c r="CJ21" s="181"/>
      <c r="CK21" s="181"/>
      <c r="CL21" s="181"/>
      <c r="CM21" s="181"/>
      <c r="CN21" s="181"/>
      <c r="CO21" s="181"/>
      <c r="CP21" s="181"/>
      <c r="CQ21" s="182">
        <v>610</v>
      </c>
      <c r="CR21" s="182"/>
      <c r="CS21" s="183"/>
      <c r="CT21" s="184"/>
      <c r="CU21" s="185"/>
      <c r="CV21" s="186"/>
    </row>
    <row r="22" spans="1:100" ht="12.75" customHeight="1" x14ac:dyDescent="0.2">
      <c r="A22" s="220" t="s">
        <v>99</v>
      </c>
      <c r="B22" s="221"/>
      <c r="C22" s="221"/>
      <c r="D22" s="221"/>
      <c r="E22" s="221"/>
      <c r="F22" s="221"/>
      <c r="G22" s="221"/>
      <c r="H22" s="221"/>
      <c r="I22" s="221"/>
      <c r="J22" s="221"/>
      <c r="K22" s="222">
        <f>SUM(K14:M21)</f>
        <v>3701</v>
      </c>
      <c r="L22" s="222"/>
      <c r="M22" s="223"/>
      <c r="N22" s="214" t="str">
        <f>IF(AQ48="●","●",IF(COUNTA(N14:N21)=0,"",SUMIF(N14:N21,"●",K14:K21)+SUM(N14:N21)))</f>
        <v/>
      </c>
      <c r="O22" s="215"/>
      <c r="P22" s="216"/>
      <c r="Q22" s="266" t="s">
        <v>100</v>
      </c>
      <c r="R22" s="267"/>
      <c r="S22" s="268" t="s">
        <v>575</v>
      </c>
      <c r="T22" s="269"/>
      <c r="U22" s="269"/>
      <c r="V22" s="269"/>
      <c r="W22" s="269"/>
      <c r="X22" s="269"/>
      <c r="Y22" s="269"/>
      <c r="Z22" s="270"/>
      <c r="AA22" s="265">
        <v>465</v>
      </c>
      <c r="AB22" s="185"/>
      <c r="AC22" s="186"/>
      <c r="AD22" s="184"/>
      <c r="AE22" s="185"/>
      <c r="AF22" s="186"/>
      <c r="AG22" s="204" t="s">
        <v>101</v>
      </c>
      <c r="AH22" s="205"/>
      <c r="AI22" s="181" t="s">
        <v>618</v>
      </c>
      <c r="AJ22" s="181"/>
      <c r="AK22" s="181"/>
      <c r="AL22" s="181"/>
      <c r="AM22" s="181"/>
      <c r="AN22" s="181"/>
      <c r="AO22" s="181"/>
      <c r="AP22" s="181"/>
      <c r="AQ22" s="182">
        <v>500</v>
      </c>
      <c r="AR22" s="182"/>
      <c r="AS22" s="183"/>
      <c r="AT22" s="184"/>
      <c r="AU22" s="185"/>
      <c r="AV22" s="186"/>
      <c r="BA22" s="204" t="s">
        <v>102</v>
      </c>
      <c r="BB22" s="205"/>
      <c r="BC22" s="181" t="s">
        <v>650</v>
      </c>
      <c r="BD22" s="181"/>
      <c r="BE22" s="181"/>
      <c r="BF22" s="181"/>
      <c r="BG22" s="181"/>
      <c r="BH22" s="181"/>
      <c r="BI22" s="181"/>
      <c r="BJ22" s="181"/>
      <c r="BK22" s="182">
        <v>350</v>
      </c>
      <c r="BL22" s="182"/>
      <c r="BM22" s="183"/>
      <c r="BN22" s="184"/>
      <c r="BO22" s="185"/>
      <c r="BP22" s="186"/>
      <c r="BQ22" s="204" t="s">
        <v>103</v>
      </c>
      <c r="BR22" s="205"/>
      <c r="BS22" s="181" t="s">
        <v>705</v>
      </c>
      <c r="BT22" s="181"/>
      <c r="BU22" s="181"/>
      <c r="BV22" s="181"/>
      <c r="BW22" s="181"/>
      <c r="BX22" s="181"/>
      <c r="BY22" s="181"/>
      <c r="BZ22" s="181"/>
      <c r="CA22" s="182">
        <v>260</v>
      </c>
      <c r="CB22" s="182"/>
      <c r="CC22" s="183"/>
      <c r="CD22" s="184"/>
      <c r="CE22" s="185"/>
      <c r="CF22" s="186"/>
      <c r="CG22" s="217" t="s">
        <v>104</v>
      </c>
      <c r="CH22" s="218"/>
      <c r="CI22" s="181" t="s">
        <v>754</v>
      </c>
      <c r="CJ22" s="181"/>
      <c r="CK22" s="181"/>
      <c r="CL22" s="181"/>
      <c r="CM22" s="181"/>
      <c r="CN22" s="181"/>
      <c r="CO22" s="181"/>
      <c r="CP22" s="181"/>
      <c r="CQ22" s="182">
        <v>366</v>
      </c>
      <c r="CR22" s="182"/>
      <c r="CS22" s="183"/>
      <c r="CT22" s="184"/>
      <c r="CU22" s="185"/>
      <c r="CV22" s="186"/>
    </row>
    <row r="23" spans="1:100" ht="12.75" customHeight="1" x14ac:dyDescent="0.2">
      <c r="A23" s="204" t="s">
        <v>105</v>
      </c>
      <c r="B23" s="205"/>
      <c r="C23" s="181" t="s">
        <v>525</v>
      </c>
      <c r="D23" s="181"/>
      <c r="E23" s="181"/>
      <c r="F23" s="181"/>
      <c r="G23" s="181"/>
      <c r="H23" s="181"/>
      <c r="I23" s="181"/>
      <c r="J23" s="181"/>
      <c r="K23" s="182">
        <v>345</v>
      </c>
      <c r="L23" s="182"/>
      <c r="M23" s="183"/>
      <c r="N23" s="184"/>
      <c r="O23" s="185"/>
      <c r="P23" s="186"/>
      <c r="Q23" s="277" t="s">
        <v>106</v>
      </c>
      <c r="R23" s="278"/>
      <c r="S23" s="278"/>
      <c r="T23" s="278"/>
      <c r="U23" s="278"/>
      <c r="V23" s="278"/>
      <c r="W23" s="278"/>
      <c r="X23" s="278"/>
      <c r="Y23" s="278"/>
      <c r="Z23" s="279"/>
      <c r="AA23" s="273">
        <f>SUM(AA14:AC22)</f>
        <v>4430</v>
      </c>
      <c r="AB23" s="215"/>
      <c r="AC23" s="216"/>
      <c r="AD23" s="214" t="str">
        <f>IF(AQ48="●","●",IF(COUNTA(AD14:AD22)=0,"",SUMIF(AD14:AD22,"●",AA14:AA22)+SUM(AD14:AD22)))</f>
        <v/>
      </c>
      <c r="AE23" s="215"/>
      <c r="AF23" s="216"/>
      <c r="AG23" s="204" t="s">
        <v>107</v>
      </c>
      <c r="AH23" s="205"/>
      <c r="AI23" s="181" t="s">
        <v>619</v>
      </c>
      <c r="AJ23" s="181"/>
      <c r="AK23" s="181"/>
      <c r="AL23" s="181"/>
      <c r="AM23" s="181"/>
      <c r="AN23" s="181"/>
      <c r="AO23" s="181"/>
      <c r="AP23" s="181"/>
      <c r="AQ23" s="182">
        <v>330</v>
      </c>
      <c r="AR23" s="182"/>
      <c r="AS23" s="183"/>
      <c r="AT23" s="184"/>
      <c r="AU23" s="185"/>
      <c r="AV23" s="186"/>
      <c r="BA23" s="235" t="s">
        <v>108</v>
      </c>
      <c r="BB23" s="218"/>
      <c r="BC23" s="181" t="s">
        <v>651</v>
      </c>
      <c r="BD23" s="181"/>
      <c r="BE23" s="181"/>
      <c r="BF23" s="181"/>
      <c r="BG23" s="181"/>
      <c r="BH23" s="181"/>
      <c r="BI23" s="181"/>
      <c r="BJ23" s="181"/>
      <c r="BK23" s="182">
        <v>240</v>
      </c>
      <c r="BL23" s="182"/>
      <c r="BM23" s="183"/>
      <c r="BN23" s="184"/>
      <c r="BO23" s="185"/>
      <c r="BP23" s="186"/>
      <c r="BQ23" s="204" t="s">
        <v>109</v>
      </c>
      <c r="BR23" s="205"/>
      <c r="BS23" s="181" t="s">
        <v>706</v>
      </c>
      <c r="BT23" s="181"/>
      <c r="BU23" s="181"/>
      <c r="BV23" s="181"/>
      <c r="BW23" s="181"/>
      <c r="BX23" s="181"/>
      <c r="BY23" s="181"/>
      <c r="BZ23" s="181"/>
      <c r="CA23" s="182">
        <v>415</v>
      </c>
      <c r="CB23" s="182"/>
      <c r="CC23" s="183"/>
      <c r="CD23" s="184"/>
      <c r="CE23" s="185"/>
      <c r="CF23" s="186"/>
      <c r="CG23" s="217" t="s">
        <v>110</v>
      </c>
      <c r="CH23" s="218"/>
      <c r="CI23" s="181" t="s">
        <v>755</v>
      </c>
      <c r="CJ23" s="181"/>
      <c r="CK23" s="181"/>
      <c r="CL23" s="181"/>
      <c r="CM23" s="181"/>
      <c r="CN23" s="181"/>
      <c r="CO23" s="181"/>
      <c r="CP23" s="181"/>
      <c r="CQ23" s="182">
        <v>400</v>
      </c>
      <c r="CR23" s="182"/>
      <c r="CS23" s="183"/>
      <c r="CT23" s="184"/>
      <c r="CU23" s="185"/>
      <c r="CV23" s="186"/>
    </row>
    <row r="24" spans="1:100" ht="12.75" customHeight="1" x14ac:dyDescent="0.2">
      <c r="A24" s="204" t="s">
        <v>111</v>
      </c>
      <c r="B24" s="205"/>
      <c r="C24" s="181" t="s">
        <v>526</v>
      </c>
      <c r="D24" s="181"/>
      <c r="E24" s="181"/>
      <c r="F24" s="181"/>
      <c r="G24" s="181"/>
      <c r="H24" s="181"/>
      <c r="I24" s="181"/>
      <c r="J24" s="181"/>
      <c r="K24" s="182">
        <v>440</v>
      </c>
      <c r="L24" s="182"/>
      <c r="M24" s="183"/>
      <c r="N24" s="184"/>
      <c r="O24" s="185"/>
      <c r="P24" s="186"/>
      <c r="Q24" s="204" t="s">
        <v>112</v>
      </c>
      <c r="R24" s="205"/>
      <c r="S24" s="181" t="s">
        <v>576</v>
      </c>
      <c r="T24" s="181"/>
      <c r="U24" s="181"/>
      <c r="V24" s="181"/>
      <c r="W24" s="181"/>
      <c r="X24" s="181"/>
      <c r="Y24" s="181"/>
      <c r="Z24" s="181"/>
      <c r="AA24" s="182">
        <v>320</v>
      </c>
      <c r="AB24" s="182"/>
      <c r="AC24" s="183"/>
      <c r="AD24" s="184"/>
      <c r="AE24" s="185"/>
      <c r="AF24" s="186"/>
      <c r="AG24" s="224" t="s">
        <v>113</v>
      </c>
      <c r="AH24" s="225"/>
      <c r="AI24" s="225"/>
      <c r="AJ24" s="225"/>
      <c r="AK24" s="225"/>
      <c r="AL24" s="225"/>
      <c r="AM24" s="225"/>
      <c r="AN24" s="225"/>
      <c r="AO24" s="225"/>
      <c r="AP24" s="225"/>
      <c r="AQ24" s="226">
        <f>SUM(AQ17:AS23)</f>
        <v>2980</v>
      </c>
      <c r="AR24" s="226"/>
      <c r="AS24" s="227"/>
      <c r="AT24" s="214" t="str">
        <f>IF(AQ48="●","●",IF(COUNTA(AT17:AT23)=0,"",SUMIF(AT17:AT23,"●",AQ17:AQ23)+SUM(AT17:AT23)))</f>
        <v/>
      </c>
      <c r="AU24" s="215"/>
      <c r="AV24" s="216"/>
      <c r="BA24" s="204" t="s">
        <v>114</v>
      </c>
      <c r="BB24" s="205"/>
      <c r="BC24" s="181" t="s">
        <v>652</v>
      </c>
      <c r="BD24" s="181"/>
      <c r="BE24" s="181"/>
      <c r="BF24" s="181"/>
      <c r="BG24" s="181"/>
      <c r="BH24" s="181"/>
      <c r="BI24" s="181"/>
      <c r="BJ24" s="181"/>
      <c r="BK24" s="182">
        <v>385</v>
      </c>
      <c r="BL24" s="182"/>
      <c r="BM24" s="183"/>
      <c r="BN24" s="184"/>
      <c r="BO24" s="185"/>
      <c r="BP24" s="186"/>
      <c r="BQ24" s="204" t="s">
        <v>115</v>
      </c>
      <c r="BR24" s="205"/>
      <c r="BS24" s="181" t="s">
        <v>707</v>
      </c>
      <c r="BT24" s="181"/>
      <c r="BU24" s="181"/>
      <c r="BV24" s="181"/>
      <c r="BW24" s="181"/>
      <c r="BX24" s="181"/>
      <c r="BY24" s="181"/>
      <c r="BZ24" s="181"/>
      <c r="CA24" s="182">
        <v>380</v>
      </c>
      <c r="CB24" s="182"/>
      <c r="CC24" s="183"/>
      <c r="CD24" s="184"/>
      <c r="CE24" s="185"/>
      <c r="CF24" s="186"/>
      <c r="CG24" s="217" t="s">
        <v>116</v>
      </c>
      <c r="CH24" s="218"/>
      <c r="CI24" s="181" t="s">
        <v>756</v>
      </c>
      <c r="CJ24" s="181"/>
      <c r="CK24" s="181"/>
      <c r="CL24" s="181"/>
      <c r="CM24" s="181"/>
      <c r="CN24" s="181"/>
      <c r="CO24" s="181"/>
      <c r="CP24" s="181"/>
      <c r="CQ24" s="182">
        <v>580</v>
      </c>
      <c r="CR24" s="182"/>
      <c r="CS24" s="183"/>
      <c r="CT24" s="184"/>
      <c r="CU24" s="185"/>
      <c r="CV24" s="186"/>
    </row>
    <row r="25" spans="1:100" ht="12.75" customHeight="1" x14ac:dyDescent="0.2">
      <c r="A25" s="204" t="s">
        <v>117</v>
      </c>
      <c r="B25" s="205"/>
      <c r="C25" s="181" t="s">
        <v>527</v>
      </c>
      <c r="D25" s="181"/>
      <c r="E25" s="181"/>
      <c r="F25" s="181"/>
      <c r="G25" s="181"/>
      <c r="H25" s="181"/>
      <c r="I25" s="181"/>
      <c r="J25" s="181"/>
      <c r="K25" s="182">
        <v>570</v>
      </c>
      <c r="L25" s="182"/>
      <c r="M25" s="183"/>
      <c r="N25" s="184"/>
      <c r="O25" s="185"/>
      <c r="P25" s="186"/>
      <c r="Q25" s="235" t="s">
        <v>118</v>
      </c>
      <c r="R25" s="218"/>
      <c r="S25" s="181" t="s">
        <v>577</v>
      </c>
      <c r="T25" s="181"/>
      <c r="U25" s="181"/>
      <c r="V25" s="181"/>
      <c r="W25" s="181"/>
      <c r="X25" s="181"/>
      <c r="Y25" s="181"/>
      <c r="Z25" s="181"/>
      <c r="AA25" s="182">
        <v>340</v>
      </c>
      <c r="AB25" s="182"/>
      <c r="AC25" s="183"/>
      <c r="AD25" s="184"/>
      <c r="AE25" s="185"/>
      <c r="AF25" s="186"/>
      <c r="AG25" s="204" t="s">
        <v>119</v>
      </c>
      <c r="AH25" s="205"/>
      <c r="AI25" s="181" t="s">
        <v>620</v>
      </c>
      <c r="AJ25" s="181"/>
      <c r="AK25" s="181"/>
      <c r="AL25" s="181"/>
      <c r="AM25" s="181"/>
      <c r="AN25" s="181"/>
      <c r="AO25" s="181"/>
      <c r="AP25" s="181"/>
      <c r="AQ25" s="182">
        <v>385</v>
      </c>
      <c r="AR25" s="182"/>
      <c r="AS25" s="183"/>
      <c r="AT25" s="184"/>
      <c r="AU25" s="185"/>
      <c r="AV25" s="186"/>
      <c r="BA25" s="217" t="s">
        <v>120</v>
      </c>
      <c r="BB25" s="205"/>
      <c r="BC25" s="181" t="s">
        <v>653</v>
      </c>
      <c r="BD25" s="181"/>
      <c r="BE25" s="181"/>
      <c r="BF25" s="181"/>
      <c r="BG25" s="181"/>
      <c r="BH25" s="181"/>
      <c r="BI25" s="181"/>
      <c r="BJ25" s="181"/>
      <c r="BK25" s="182">
        <v>310</v>
      </c>
      <c r="BL25" s="182"/>
      <c r="BM25" s="183"/>
      <c r="BN25" s="184"/>
      <c r="BO25" s="185"/>
      <c r="BP25" s="186"/>
      <c r="BQ25" s="204" t="s">
        <v>121</v>
      </c>
      <c r="BR25" s="205"/>
      <c r="BS25" s="181" t="s">
        <v>708</v>
      </c>
      <c r="BT25" s="181"/>
      <c r="BU25" s="181"/>
      <c r="BV25" s="181"/>
      <c r="BW25" s="181"/>
      <c r="BX25" s="181"/>
      <c r="BY25" s="181"/>
      <c r="BZ25" s="181"/>
      <c r="CA25" s="182">
        <v>270</v>
      </c>
      <c r="CB25" s="182"/>
      <c r="CC25" s="183"/>
      <c r="CD25" s="184"/>
      <c r="CE25" s="185"/>
      <c r="CF25" s="186"/>
      <c r="CG25" s="217" t="s">
        <v>122</v>
      </c>
      <c r="CH25" s="218"/>
      <c r="CI25" s="181" t="s">
        <v>757</v>
      </c>
      <c r="CJ25" s="181"/>
      <c r="CK25" s="181"/>
      <c r="CL25" s="181"/>
      <c r="CM25" s="181"/>
      <c r="CN25" s="181"/>
      <c r="CO25" s="181"/>
      <c r="CP25" s="181"/>
      <c r="CQ25" s="182">
        <v>505</v>
      </c>
      <c r="CR25" s="182"/>
      <c r="CS25" s="183"/>
      <c r="CT25" s="184"/>
      <c r="CU25" s="185"/>
      <c r="CV25" s="186"/>
    </row>
    <row r="26" spans="1:100" ht="12.75" customHeight="1" x14ac:dyDescent="0.2">
      <c r="A26" s="204" t="s">
        <v>123</v>
      </c>
      <c r="B26" s="205"/>
      <c r="C26" s="181" t="s">
        <v>528</v>
      </c>
      <c r="D26" s="181"/>
      <c r="E26" s="181"/>
      <c r="F26" s="181"/>
      <c r="G26" s="181"/>
      <c r="H26" s="181"/>
      <c r="I26" s="181"/>
      <c r="J26" s="181"/>
      <c r="K26" s="182">
        <v>400</v>
      </c>
      <c r="L26" s="182"/>
      <c r="M26" s="183"/>
      <c r="N26" s="184"/>
      <c r="O26" s="185"/>
      <c r="P26" s="186"/>
      <c r="Q26" s="204" t="s">
        <v>124</v>
      </c>
      <c r="R26" s="205"/>
      <c r="S26" s="181" t="s">
        <v>578</v>
      </c>
      <c r="T26" s="181"/>
      <c r="U26" s="181"/>
      <c r="V26" s="181"/>
      <c r="W26" s="181"/>
      <c r="X26" s="181"/>
      <c r="Y26" s="181"/>
      <c r="Z26" s="181"/>
      <c r="AA26" s="182">
        <v>565</v>
      </c>
      <c r="AB26" s="182"/>
      <c r="AC26" s="183"/>
      <c r="AD26" s="184"/>
      <c r="AE26" s="185"/>
      <c r="AF26" s="186"/>
      <c r="AG26" s="204" t="s">
        <v>125</v>
      </c>
      <c r="AH26" s="205"/>
      <c r="AI26" s="181" t="s">
        <v>621</v>
      </c>
      <c r="AJ26" s="181"/>
      <c r="AK26" s="181"/>
      <c r="AL26" s="181"/>
      <c r="AM26" s="181"/>
      <c r="AN26" s="181"/>
      <c r="AO26" s="181"/>
      <c r="AP26" s="181"/>
      <c r="AQ26" s="182">
        <v>400</v>
      </c>
      <c r="AR26" s="182"/>
      <c r="AS26" s="183"/>
      <c r="AT26" s="184"/>
      <c r="AU26" s="185"/>
      <c r="AV26" s="186"/>
      <c r="BA26" s="204" t="s">
        <v>126</v>
      </c>
      <c r="BB26" s="205"/>
      <c r="BC26" s="181" t="s">
        <v>654</v>
      </c>
      <c r="BD26" s="181"/>
      <c r="BE26" s="181"/>
      <c r="BF26" s="181"/>
      <c r="BG26" s="181"/>
      <c r="BH26" s="181"/>
      <c r="BI26" s="181"/>
      <c r="BJ26" s="181"/>
      <c r="BK26" s="182">
        <v>375</v>
      </c>
      <c r="BL26" s="182"/>
      <c r="BM26" s="183"/>
      <c r="BN26" s="184"/>
      <c r="BO26" s="185"/>
      <c r="BP26" s="186"/>
      <c r="BQ26" s="204" t="s">
        <v>127</v>
      </c>
      <c r="BR26" s="205"/>
      <c r="BS26" s="181" t="s">
        <v>709</v>
      </c>
      <c r="BT26" s="181"/>
      <c r="BU26" s="181"/>
      <c r="BV26" s="181"/>
      <c r="BW26" s="181"/>
      <c r="BX26" s="181"/>
      <c r="BY26" s="181"/>
      <c r="BZ26" s="181"/>
      <c r="CA26" s="182">
        <v>350</v>
      </c>
      <c r="CB26" s="182"/>
      <c r="CC26" s="183"/>
      <c r="CD26" s="184"/>
      <c r="CE26" s="185"/>
      <c r="CF26" s="186"/>
      <c r="CG26" s="217" t="s">
        <v>128</v>
      </c>
      <c r="CH26" s="218"/>
      <c r="CI26" s="181" t="s">
        <v>758</v>
      </c>
      <c r="CJ26" s="181"/>
      <c r="CK26" s="181"/>
      <c r="CL26" s="181"/>
      <c r="CM26" s="181"/>
      <c r="CN26" s="181"/>
      <c r="CO26" s="181"/>
      <c r="CP26" s="181"/>
      <c r="CQ26" s="182">
        <v>270</v>
      </c>
      <c r="CR26" s="182"/>
      <c r="CS26" s="183"/>
      <c r="CT26" s="184"/>
      <c r="CU26" s="185"/>
      <c r="CV26" s="186"/>
    </row>
    <row r="27" spans="1:100" ht="12.75" customHeight="1" x14ac:dyDescent="0.2">
      <c r="A27" s="204" t="s">
        <v>129</v>
      </c>
      <c r="B27" s="205"/>
      <c r="C27" s="181" t="s">
        <v>529</v>
      </c>
      <c r="D27" s="181"/>
      <c r="E27" s="181"/>
      <c r="F27" s="181"/>
      <c r="G27" s="181"/>
      <c r="H27" s="181"/>
      <c r="I27" s="181"/>
      <c r="J27" s="181"/>
      <c r="K27" s="182">
        <v>315</v>
      </c>
      <c r="L27" s="182"/>
      <c r="M27" s="183"/>
      <c r="N27" s="184"/>
      <c r="O27" s="185"/>
      <c r="P27" s="186"/>
      <c r="Q27" s="204" t="s">
        <v>130</v>
      </c>
      <c r="R27" s="205"/>
      <c r="S27" s="181" t="s">
        <v>579</v>
      </c>
      <c r="T27" s="181"/>
      <c r="U27" s="181"/>
      <c r="V27" s="181"/>
      <c r="W27" s="181"/>
      <c r="X27" s="181"/>
      <c r="Y27" s="181"/>
      <c r="Z27" s="181"/>
      <c r="AA27" s="182">
        <v>537</v>
      </c>
      <c r="AB27" s="182"/>
      <c r="AC27" s="183"/>
      <c r="AD27" s="184"/>
      <c r="AE27" s="185"/>
      <c r="AF27" s="186"/>
      <c r="AG27" s="204" t="s">
        <v>131</v>
      </c>
      <c r="AH27" s="205"/>
      <c r="AI27" s="181" t="s">
        <v>622</v>
      </c>
      <c r="AJ27" s="181"/>
      <c r="AK27" s="181"/>
      <c r="AL27" s="181"/>
      <c r="AM27" s="181"/>
      <c r="AN27" s="181"/>
      <c r="AO27" s="181"/>
      <c r="AP27" s="181"/>
      <c r="AQ27" s="182">
        <v>400</v>
      </c>
      <c r="AR27" s="182"/>
      <c r="AS27" s="183"/>
      <c r="AT27" s="184"/>
      <c r="AU27" s="185"/>
      <c r="AV27" s="186"/>
      <c r="BA27" s="235" t="s">
        <v>132</v>
      </c>
      <c r="BB27" s="218"/>
      <c r="BC27" s="234" t="s">
        <v>655</v>
      </c>
      <c r="BD27" s="181"/>
      <c r="BE27" s="181"/>
      <c r="BF27" s="181"/>
      <c r="BG27" s="181"/>
      <c r="BH27" s="181"/>
      <c r="BI27" s="181"/>
      <c r="BJ27" s="181"/>
      <c r="BK27" s="182">
        <v>350</v>
      </c>
      <c r="BL27" s="182"/>
      <c r="BM27" s="183"/>
      <c r="BN27" s="184"/>
      <c r="BO27" s="185"/>
      <c r="BP27" s="186"/>
      <c r="BQ27" s="204" t="s">
        <v>133</v>
      </c>
      <c r="BR27" s="205"/>
      <c r="BS27" s="181" t="s">
        <v>710</v>
      </c>
      <c r="BT27" s="181"/>
      <c r="BU27" s="181"/>
      <c r="BV27" s="181"/>
      <c r="BW27" s="181"/>
      <c r="BX27" s="181"/>
      <c r="BY27" s="181"/>
      <c r="BZ27" s="181"/>
      <c r="CA27" s="182">
        <v>540</v>
      </c>
      <c r="CB27" s="182"/>
      <c r="CC27" s="183"/>
      <c r="CD27" s="184"/>
      <c r="CE27" s="185"/>
      <c r="CF27" s="186"/>
      <c r="CG27" s="217" t="s">
        <v>134</v>
      </c>
      <c r="CH27" s="218"/>
      <c r="CI27" s="181" t="s">
        <v>759</v>
      </c>
      <c r="CJ27" s="181"/>
      <c r="CK27" s="181"/>
      <c r="CL27" s="181"/>
      <c r="CM27" s="181"/>
      <c r="CN27" s="181"/>
      <c r="CO27" s="181"/>
      <c r="CP27" s="181"/>
      <c r="CQ27" s="182">
        <v>275</v>
      </c>
      <c r="CR27" s="182"/>
      <c r="CS27" s="183"/>
      <c r="CT27" s="184"/>
      <c r="CU27" s="185"/>
      <c r="CV27" s="186"/>
    </row>
    <row r="28" spans="1:100" ht="12.75" customHeight="1" x14ac:dyDescent="0.2">
      <c r="A28" s="235" t="s">
        <v>135</v>
      </c>
      <c r="B28" s="218"/>
      <c r="C28" s="181" t="s">
        <v>530</v>
      </c>
      <c r="D28" s="181"/>
      <c r="E28" s="181"/>
      <c r="F28" s="181"/>
      <c r="G28" s="181"/>
      <c r="H28" s="181"/>
      <c r="I28" s="181"/>
      <c r="J28" s="181"/>
      <c r="K28" s="182">
        <v>685</v>
      </c>
      <c r="L28" s="182"/>
      <c r="M28" s="183"/>
      <c r="N28" s="184"/>
      <c r="O28" s="185"/>
      <c r="P28" s="186"/>
      <c r="Q28" s="204" t="s">
        <v>136</v>
      </c>
      <c r="R28" s="205"/>
      <c r="S28" s="181" t="s">
        <v>580</v>
      </c>
      <c r="T28" s="181"/>
      <c r="U28" s="181"/>
      <c r="V28" s="181"/>
      <c r="W28" s="181"/>
      <c r="X28" s="181"/>
      <c r="Y28" s="181"/>
      <c r="Z28" s="181"/>
      <c r="AA28" s="182">
        <v>555</v>
      </c>
      <c r="AB28" s="182"/>
      <c r="AC28" s="183"/>
      <c r="AD28" s="184"/>
      <c r="AE28" s="185"/>
      <c r="AF28" s="186"/>
      <c r="AG28" s="217" t="s">
        <v>137</v>
      </c>
      <c r="AH28" s="205"/>
      <c r="AI28" s="181" t="s">
        <v>623</v>
      </c>
      <c r="AJ28" s="181"/>
      <c r="AK28" s="181"/>
      <c r="AL28" s="181"/>
      <c r="AM28" s="181"/>
      <c r="AN28" s="181"/>
      <c r="AO28" s="181"/>
      <c r="AP28" s="181"/>
      <c r="AQ28" s="182">
        <v>445</v>
      </c>
      <c r="AR28" s="182"/>
      <c r="AS28" s="183"/>
      <c r="AT28" s="184"/>
      <c r="AU28" s="185"/>
      <c r="AV28" s="186"/>
      <c r="BA28" s="204" t="s">
        <v>138</v>
      </c>
      <c r="BB28" s="205"/>
      <c r="BC28" s="181" t="s">
        <v>656</v>
      </c>
      <c r="BD28" s="181"/>
      <c r="BE28" s="181"/>
      <c r="BF28" s="181"/>
      <c r="BG28" s="181"/>
      <c r="BH28" s="181"/>
      <c r="BI28" s="181"/>
      <c r="BJ28" s="181"/>
      <c r="BK28" s="182">
        <v>420</v>
      </c>
      <c r="BL28" s="182"/>
      <c r="BM28" s="183"/>
      <c r="BN28" s="184"/>
      <c r="BO28" s="185"/>
      <c r="BP28" s="186"/>
      <c r="BQ28" s="204" t="s">
        <v>139</v>
      </c>
      <c r="BR28" s="205"/>
      <c r="BS28" s="234" t="s">
        <v>711</v>
      </c>
      <c r="BT28" s="181"/>
      <c r="BU28" s="181"/>
      <c r="BV28" s="181"/>
      <c r="BW28" s="181"/>
      <c r="BX28" s="181"/>
      <c r="BY28" s="181"/>
      <c r="BZ28" s="181"/>
      <c r="CA28" s="182">
        <v>315</v>
      </c>
      <c r="CB28" s="182"/>
      <c r="CC28" s="183"/>
      <c r="CD28" s="184"/>
      <c r="CE28" s="185"/>
      <c r="CF28" s="186"/>
      <c r="CG28" s="235" t="s">
        <v>140</v>
      </c>
      <c r="CH28" s="218"/>
      <c r="CI28" s="181" t="s">
        <v>760</v>
      </c>
      <c r="CJ28" s="181"/>
      <c r="CK28" s="181"/>
      <c r="CL28" s="181"/>
      <c r="CM28" s="181"/>
      <c r="CN28" s="181"/>
      <c r="CO28" s="181"/>
      <c r="CP28" s="181"/>
      <c r="CQ28" s="182">
        <v>245</v>
      </c>
      <c r="CR28" s="182"/>
      <c r="CS28" s="183"/>
      <c r="CT28" s="184"/>
      <c r="CU28" s="185"/>
      <c r="CV28" s="186"/>
    </row>
    <row r="29" spans="1:100" ht="12.65" customHeight="1" x14ac:dyDescent="0.2">
      <c r="A29" s="235" t="s">
        <v>141</v>
      </c>
      <c r="B29" s="287"/>
      <c r="C29" s="181" t="s">
        <v>531</v>
      </c>
      <c r="D29" s="181"/>
      <c r="E29" s="181"/>
      <c r="F29" s="181"/>
      <c r="G29" s="181"/>
      <c r="H29" s="181"/>
      <c r="I29" s="181"/>
      <c r="J29" s="181"/>
      <c r="K29" s="182">
        <v>360</v>
      </c>
      <c r="L29" s="182"/>
      <c r="M29" s="183"/>
      <c r="N29" s="184"/>
      <c r="O29" s="185"/>
      <c r="P29" s="186"/>
      <c r="Q29" s="204" t="s">
        <v>142</v>
      </c>
      <c r="R29" s="205"/>
      <c r="S29" s="181" t="s">
        <v>581</v>
      </c>
      <c r="T29" s="181"/>
      <c r="U29" s="181"/>
      <c r="V29" s="181"/>
      <c r="W29" s="181"/>
      <c r="X29" s="181"/>
      <c r="Y29" s="181"/>
      <c r="Z29" s="181"/>
      <c r="AA29" s="182">
        <v>650</v>
      </c>
      <c r="AB29" s="182"/>
      <c r="AC29" s="183"/>
      <c r="AD29" s="184"/>
      <c r="AE29" s="185"/>
      <c r="AF29" s="186"/>
      <c r="AG29" s="204" t="s">
        <v>143</v>
      </c>
      <c r="AH29" s="205"/>
      <c r="AI29" s="181" t="s">
        <v>624</v>
      </c>
      <c r="AJ29" s="181"/>
      <c r="AK29" s="181"/>
      <c r="AL29" s="181"/>
      <c r="AM29" s="181"/>
      <c r="AN29" s="181"/>
      <c r="AO29" s="181"/>
      <c r="AP29" s="181"/>
      <c r="AQ29" s="182">
        <v>625</v>
      </c>
      <c r="AR29" s="182"/>
      <c r="AS29" s="183"/>
      <c r="AT29" s="184"/>
      <c r="AU29" s="185"/>
      <c r="AV29" s="186"/>
      <c r="BA29" s="220" t="s">
        <v>144</v>
      </c>
      <c r="BB29" s="221"/>
      <c r="BC29" s="221"/>
      <c r="BD29" s="221"/>
      <c r="BE29" s="221"/>
      <c r="BF29" s="221"/>
      <c r="BG29" s="221"/>
      <c r="BH29" s="221"/>
      <c r="BI29" s="221"/>
      <c r="BJ29" s="221"/>
      <c r="BK29" s="222">
        <f>SUM(BK14:BM28)</f>
        <v>6065</v>
      </c>
      <c r="BL29" s="222"/>
      <c r="BM29" s="223"/>
      <c r="BN29" s="214" t="str">
        <f>IF(CQ60="●","●",IF(COUNTA(BN14:BN28)=0,"",SUMIF(BN14:BN28,"●",BK14:BK28)+SUM(BN14:BN28)))</f>
        <v/>
      </c>
      <c r="BO29" s="215"/>
      <c r="BP29" s="216"/>
      <c r="BQ29" s="280" t="s">
        <v>145</v>
      </c>
      <c r="BR29" s="281"/>
      <c r="BS29" s="282" t="s">
        <v>712</v>
      </c>
      <c r="BT29" s="289"/>
      <c r="BU29" s="289"/>
      <c r="BV29" s="289"/>
      <c r="BW29" s="289"/>
      <c r="BX29" s="289"/>
      <c r="BY29" s="289"/>
      <c r="BZ29" s="290"/>
      <c r="CA29" s="265">
        <v>365</v>
      </c>
      <c r="CB29" s="185"/>
      <c r="CC29" s="186"/>
      <c r="CD29" s="184"/>
      <c r="CE29" s="185"/>
      <c r="CF29" s="186"/>
      <c r="CG29" s="235" t="s">
        <v>146</v>
      </c>
      <c r="CH29" s="218"/>
      <c r="CI29" s="181" t="s">
        <v>761</v>
      </c>
      <c r="CJ29" s="181"/>
      <c r="CK29" s="181"/>
      <c r="CL29" s="181"/>
      <c r="CM29" s="181"/>
      <c r="CN29" s="181"/>
      <c r="CO29" s="181"/>
      <c r="CP29" s="181"/>
      <c r="CQ29" s="182">
        <v>315</v>
      </c>
      <c r="CR29" s="182"/>
      <c r="CS29" s="183"/>
      <c r="CT29" s="184"/>
      <c r="CU29" s="185"/>
      <c r="CV29" s="186"/>
    </row>
    <row r="30" spans="1:100" ht="12.65" customHeight="1" x14ac:dyDescent="0.2">
      <c r="A30" s="235" t="s">
        <v>147</v>
      </c>
      <c r="B30" s="287"/>
      <c r="C30" s="181" t="s">
        <v>532</v>
      </c>
      <c r="D30" s="181"/>
      <c r="E30" s="181"/>
      <c r="F30" s="181"/>
      <c r="G30" s="181"/>
      <c r="H30" s="181"/>
      <c r="I30" s="181"/>
      <c r="J30" s="181"/>
      <c r="K30" s="182">
        <v>400</v>
      </c>
      <c r="L30" s="182"/>
      <c r="M30" s="183"/>
      <c r="N30" s="184"/>
      <c r="O30" s="185"/>
      <c r="P30" s="186"/>
      <c r="Q30" s="204" t="s">
        <v>148</v>
      </c>
      <c r="R30" s="205"/>
      <c r="S30" s="181" t="s">
        <v>582</v>
      </c>
      <c r="T30" s="181"/>
      <c r="U30" s="181"/>
      <c r="V30" s="181"/>
      <c r="W30" s="181"/>
      <c r="X30" s="181"/>
      <c r="Y30" s="181"/>
      <c r="Z30" s="181"/>
      <c r="AA30" s="182">
        <v>405</v>
      </c>
      <c r="AB30" s="182"/>
      <c r="AC30" s="183"/>
      <c r="AD30" s="184"/>
      <c r="AE30" s="185"/>
      <c r="AF30" s="186"/>
      <c r="AG30" s="204" t="s">
        <v>149</v>
      </c>
      <c r="AH30" s="205"/>
      <c r="AI30" s="181" t="s">
        <v>625</v>
      </c>
      <c r="AJ30" s="181"/>
      <c r="AK30" s="181"/>
      <c r="AL30" s="181"/>
      <c r="AM30" s="181"/>
      <c r="AN30" s="181"/>
      <c r="AO30" s="181"/>
      <c r="AP30" s="181"/>
      <c r="AQ30" s="182">
        <v>530</v>
      </c>
      <c r="AR30" s="182"/>
      <c r="AS30" s="183"/>
      <c r="AT30" s="184"/>
      <c r="AU30" s="185"/>
      <c r="AV30" s="186"/>
      <c r="BA30" s="204" t="s">
        <v>150</v>
      </c>
      <c r="BB30" s="205"/>
      <c r="BC30" s="181" t="s">
        <v>657</v>
      </c>
      <c r="BD30" s="181"/>
      <c r="BE30" s="181"/>
      <c r="BF30" s="181"/>
      <c r="BG30" s="181"/>
      <c r="BH30" s="181"/>
      <c r="BI30" s="181"/>
      <c r="BJ30" s="181"/>
      <c r="BK30" s="182">
        <v>353</v>
      </c>
      <c r="BL30" s="182"/>
      <c r="BM30" s="183"/>
      <c r="BN30" s="184"/>
      <c r="BO30" s="185"/>
      <c r="BP30" s="186"/>
      <c r="BQ30" s="204" t="s">
        <v>151</v>
      </c>
      <c r="BR30" s="205"/>
      <c r="BS30" s="181" t="s">
        <v>713</v>
      </c>
      <c r="BT30" s="181"/>
      <c r="BU30" s="181"/>
      <c r="BV30" s="181"/>
      <c r="BW30" s="181"/>
      <c r="BX30" s="181"/>
      <c r="BY30" s="181"/>
      <c r="BZ30" s="181"/>
      <c r="CA30" s="182">
        <v>310</v>
      </c>
      <c r="CB30" s="182"/>
      <c r="CC30" s="183"/>
      <c r="CD30" s="184"/>
      <c r="CE30" s="185"/>
      <c r="CF30" s="186"/>
      <c r="CG30" s="220" t="s">
        <v>152</v>
      </c>
      <c r="CH30" s="221"/>
      <c r="CI30" s="221"/>
      <c r="CJ30" s="221"/>
      <c r="CK30" s="221"/>
      <c r="CL30" s="221"/>
      <c r="CM30" s="221"/>
      <c r="CN30" s="221"/>
      <c r="CO30" s="221"/>
      <c r="CP30" s="221"/>
      <c r="CQ30" s="222">
        <f>SUM(CQ20:CS29)</f>
        <v>3826</v>
      </c>
      <c r="CR30" s="222"/>
      <c r="CS30" s="223"/>
      <c r="CT30" s="214" t="str">
        <f>IF(CQ60="●","●",IF(COUNTA(CT22:CT29)+COUNTA(CT20:CT21)=0,"",SUMIF(CT22:CT29,"●",CQ22:CQ29)+SUM(CT22:CT29)+SUMIF(CT20:CT21,"●",CQ20:CQ21)+SUM(CT20:CT21)))</f>
        <v/>
      </c>
      <c r="CU30" s="215"/>
      <c r="CV30" s="216"/>
    </row>
    <row r="31" spans="1:100" ht="12.75" customHeight="1" x14ac:dyDescent="0.2">
      <c r="A31" s="204" t="s">
        <v>153</v>
      </c>
      <c r="B31" s="205"/>
      <c r="C31" s="181" t="s">
        <v>533</v>
      </c>
      <c r="D31" s="181"/>
      <c r="E31" s="181"/>
      <c r="F31" s="181"/>
      <c r="G31" s="181"/>
      <c r="H31" s="181"/>
      <c r="I31" s="181"/>
      <c r="J31" s="181"/>
      <c r="K31" s="182">
        <v>540</v>
      </c>
      <c r="L31" s="182"/>
      <c r="M31" s="183"/>
      <c r="N31" s="184"/>
      <c r="O31" s="185"/>
      <c r="P31" s="186"/>
      <c r="Q31" s="204" t="s">
        <v>154</v>
      </c>
      <c r="R31" s="205"/>
      <c r="S31" s="181" t="s">
        <v>583</v>
      </c>
      <c r="T31" s="181"/>
      <c r="U31" s="181"/>
      <c r="V31" s="181"/>
      <c r="W31" s="181"/>
      <c r="X31" s="181"/>
      <c r="Y31" s="181"/>
      <c r="Z31" s="181"/>
      <c r="AA31" s="182">
        <v>545</v>
      </c>
      <c r="AB31" s="182"/>
      <c r="AC31" s="183"/>
      <c r="AD31" s="184"/>
      <c r="AE31" s="185"/>
      <c r="AF31" s="186"/>
      <c r="AG31" s="204" t="s">
        <v>155</v>
      </c>
      <c r="AH31" s="205"/>
      <c r="AI31" s="181" t="s">
        <v>626</v>
      </c>
      <c r="AJ31" s="181"/>
      <c r="AK31" s="181"/>
      <c r="AL31" s="181"/>
      <c r="AM31" s="181"/>
      <c r="AN31" s="181"/>
      <c r="AO31" s="181"/>
      <c r="AP31" s="181"/>
      <c r="AQ31" s="182">
        <v>400</v>
      </c>
      <c r="AR31" s="182"/>
      <c r="AS31" s="183"/>
      <c r="AT31" s="184"/>
      <c r="AU31" s="185"/>
      <c r="AV31" s="186"/>
      <c r="BA31" s="204" t="s">
        <v>156</v>
      </c>
      <c r="BB31" s="205"/>
      <c r="BC31" s="181" t="s">
        <v>658</v>
      </c>
      <c r="BD31" s="181"/>
      <c r="BE31" s="181"/>
      <c r="BF31" s="181"/>
      <c r="BG31" s="181"/>
      <c r="BH31" s="181"/>
      <c r="BI31" s="181"/>
      <c r="BJ31" s="181"/>
      <c r="BK31" s="182">
        <v>300</v>
      </c>
      <c r="BL31" s="182"/>
      <c r="BM31" s="183"/>
      <c r="BN31" s="184"/>
      <c r="BO31" s="185"/>
      <c r="BP31" s="186"/>
      <c r="BQ31" s="220" t="s">
        <v>157</v>
      </c>
      <c r="BR31" s="221"/>
      <c r="BS31" s="221"/>
      <c r="BT31" s="221"/>
      <c r="BU31" s="221"/>
      <c r="BV31" s="221"/>
      <c r="BW31" s="221"/>
      <c r="BX31" s="221"/>
      <c r="BY31" s="221"/>
      <c r="BZ31" s="221"/>
      <c r="CA31" s="222">
        <f>SUM(CA17:CC30)</f>
        <v>4900</v>
      </c>
      <c r="CB31" s="222"/>
      <c r="CC31" s="223"/>
      <c r="CD31" s="214" t="str">
        <f>IF(CQ60="●","●",IF(COUNTA(CD17:CD30)=0,"",SUMIF(CD17:CD30,"●",CA17:CA30)+SUM(CD17:CD30)))</f>
        <v/>
      </c>
      <c r="CE31" s="215"/>
      <c r="CF31" s="216"/>
      <c r="CG31" s="217" t="s">
        <v>158</v>
      </c>
      <c r="CH31" s="218"/>
      <c r="CI31" s="181" t="s">
        <v>762</v>
      </c>
      <c r="CJ31" s="181"/>
      <c r="CK31" s="181"/>
      <c r="CL31" s="181"/>
      <c r="CM31" s="181"/>
      <c r="CN31" s="181"/>
      <c r="CO31" s="181"/>
      <c r="CP31" s="181"/>
      <c r="CQ31" s="182">
        <v>260</v>
      </c>
      <c r="CR31" s="182"/>
      <c r="CS31" s="183"/>
      <c r="CT31" s="184"/>
      <c r="CU31" s="185"/>
      <c r="CV31" s="186"/>
    </row>
    <row r="32" spans="1:100" ht="12.75" customHeight="1" x14ac:dyDescent="0.2">
      <c r="A32" s="204" t="s">
        <v>159</v>
      </c>
      <c r="B32" s="205"/>
      <c r="C32" s="181" t="s">
        <v>534</v>
      </c>
      <c r="D32" s="181"/>
      <c r="E32" s="181"/>
      <c r="F32" s="181"/>
      <c r="G32" s="181"/>
      <c r="H32" s="181"/>
      <c r="I32" s="181"/>
      <c r="J32" s="181"/>
      <c r="K32" s="182">
        <v>445</v>
      </c>
      <c r="L32" s="182"/>
      <c r="M32" s="183"/>
      <c r="N32" s="184"/>
      <c r="O32" s="185"/>
      <c r="P32" s="186"/>
      <c r="Q32" s="284" t="s">
        <v>160</v>
      </c>
      <c r="R32" s="285"/>
      <c r="S32" s="181" t="s">
        <v>584</v>
      </c>
      <c r="T32" s="181"/>
      <c r="U32" s="181"/>
      <c r="V32" s="181"/>
      <c r="W32" s="181"/>
      <c r="X32" s="181"/>
      <c r="Y32" s="181"/>
      <c r="Z32" s="181"/>
      <c r="AA32" s="182">
        <v>415</v>
      </c>
      <c r="AB32" s="182"/>
      <c r="AC32" s="183"/>
      <c r="AD32" s="184"/>
      <c r="AE32" s="185"/>
      <c r="AF32" s="186"/>
      <c r="AG32" s="204" t="s">
        <v>161</v>
      </c>
      <c r="AH32" s="205"/>
      <c r="AI32" s="181" t="s">
        <v>627</v>
      </c>
      <c r="AJ32" s="181"/>
      <c r="AK32" s="181"/>
      <c r="AL32" s="181"/>
      <c r="AM32" s="181"/>
      <c r="AN32" s="181"/>
      <c r="AO32" s="181"/>
      <c r="AP32" s="181"/>
      <c r="AQ32" s="182">
        <v>740</v>
      </c>
      <c r="AR32" s="182"/>
      <c r="AS32" s="183"/>
      <c r="AT32" s="184"/>
      <c r="AU32" s="185"/>
      <c r="AV32" s="186"/>
      <c r="BA32" s="204" t="s">
        <v>162</v>
      </c>
      <c r="BB32" s="205"/>
      <c r="BC32" s="181" t="s">
        <v>659</v>
      </c>
      <c r="BD32" s="181"/>
      <c r="BE32" s="181"/>
      <c r="BF32" s="181"/>
      <c r="BG32" s="181"/>
      <c r="BH32" s="181"/>
      <c r="BI32" s="181"/>
      <c r="BJ32" s="181"/>
      <c r="BK32" s="182">
        <v>400</v>
      </c>
      <c r="BL32" s="182"/>
      <c r="BM32" s="183"/>
      <c r="BN32" s="184"/>
      <c r="BO32" s="185"/>
      <c r="BP32" s="186"/>
      <c r="BQ32" s="235" t="s">
        <v>163</v>
      </c>
      <c r="BR32" s="218"/>
      <c r="BS32" s="181" t="s">
        <v>714</v>
      </c>
      <c r="BT32" s="181"/>
      <c r="BU32" s="181"/>
      <c r="BV32" s="181"/>
      <c r="BW32" s="181"/>
      <c r="BX32" s="181"/>
      <c r="BY32" s="181"/>
      <c r="BZ32" s="181"/>
      <c r="CA32" s="182">
        <v>530</v>
      </c>
      <c r="CB32" s="182"/>
      <c r="CC32" s="183"/>
      <c r="CD32" s="184"/>
      <c r="CE32" s="185"/>
      <c r="CF32" s="186"/>
      <c r="CG32" s="217" t="s">
        <v>164</v>
      </c>
      <c r="CH32" s="218"/>
      <c r="CI32" s="181" t="s">
        <v>763</v>
      </c>
      <c r="CJ32" s="181"/>
      <c r="CK32" s="181"/>
      <c r="CL32" s="181"/>
      <c r="CM32" s="181"/>
      <c r="CN32" s="181"/>
      <c r="CO32" s="181"/>
      <c r="CP32" s="181"/>
      <c r="CQ32" s="182">
        <v>430</v>
      </c>
      <c r="CR32" s="182"/>
      <c r="CS32" s="183"/>
      <c r="CT32" s="184"/>
      <c r="CU32" s="185"/>
      <c r="CV32" s="186"/>
    </row>
    <row r="33" spans="1:100" ht="12.75" customHeight="1" x14ac:dyDescent="0.2">
      <c r="A33" s="204" t="s">
        <v>165</v>
      </c>
      <c r="B33" s="205"/>
      <c r="C33" s="181" t="s">
        <v>535</v>
      </c>
      <c r="D33" s="181"/>
      <c r="E33" s="181"/>
      <c r="F33" s="181"/>
      <c r="G33" s="181"/>
      <c r="H33" s="181"/>
      <c r="I33" s="181"/>
      <c r="J33" s="181"/>
      <c r="K33" s="182">
        <v>380</v>
      </c>
      <c r="L33" s="182"/>
      <c r="M33" s="183"/>
      <c r="N33" s="184"/>
      <c r="O33" s="185"/>
      <c r="P33" s="186"/>
      <c r="Q33" s="235" t="s">
        <v>166</v>
      </c>
      <c r="R33" s="287"/>
      <c r="S33" s="181" t="s">
        <v>585</v>
      </c>
      <c r="T33" s="181"/>
      <c r="U33" s="181"/>
      <c r="V33" s="181"/>
      <c r="W33" s="181"/>
      <c r="X33" s="181"/>
      <c r="Y33" s="181"/>
      <c r="Z33" s="181"/>
      <c r="AA33" s="182">
        <v>601</v>
      </c>
      <c r="AB33" s="182"/>
      <c r="AC33" s="183"/>
      <c r="AD33" s="184"/>
      <c r="AE33" s="185"/>
      <c r="AF33" s="186"/>
      <c r="AG33" s="204" t="s">
        <v>167</v>
      </c>
      <c r="AH33" s="205"/>
      <c r="AI33" s="181" t="s">
        <v>628</v>
      </c>
      <c r="AJ33" s="181"/>
      <c r="AK33" s="181"/>
      <c r="AL33" s="181"/>
      <c r="AM33" s="181"/>
      <c r="AN33" s="181"/>
      <c r="AO33" s="181"/>
      <c r="AP33" s="181"/>
      <c r="AQ33" s="182">
        <v>480</v>
      </c>
      <c r="AR33" s="182"/>
      <c r="AS33" s="183"/>
      <c r="AT33" s="184"/>
      <c r="AU33" s="185"/>
      <c r="AV33" s="186"/>
      <c r="BA33" s="204" t="s">
        <v>168</v>
      </c>
      <c r="BB33" s="205"/>
      <c r="BC33" s="181" t="s">
        <v>660</v>
      </c>
      <c r="BD33" s="181"/>
      <c r="BE33" s="181"/>
      <c r="BF33" s="181"/>
      <c r="BG33" s="181"/>
      <c r="BH33" s="181"/>
      <c r="BI33" s="181"/>
      <c r="BJ33" s="181"/>
      <c r="BK33" s="182">
        <v>402</v>
      </c>
      <c r="BL33" s="182"/>
      <c r="BM33" s="183"/>
      <c r="BN33" s="184"/>
      <c r="BO33" s="185"/>
      <c r="BP33" s="186"/>
      <c r="BQ33" s="204" t="s">
        <v>169</v>
      </c>
      <c r="BR33" s="205"/>
      <c r="BS33" s="181" t="s">
        <v>715</v>
      </c>
      <c r="BT33" s="181"/>
      <c r="BU33" s="181"/>
      <c r="BV33" s="181"/>
      <c r="BW33" s="181"/>
      <c r="BX33" s="181"/>
      <c r="BY33" s="181"/>
      <c r="BZ33" s="181"/>
      <c r="CA33" s="182">
        <v>510</v>
      </c>
      <c r="CB33" s="182"/>
      <c r="CC33" s="183"/>
      <c r="CD33" s="184"/>
      <c r="CE33" s="185"/>
      <c r="CF33" s="186"/>
      <c r="CG33" s="217" t="s">
        <v>170</v>
      </c>
      <c r="CH33" s="218"/>
      <c r="CI33" s="181" t="s">
        <v>764</v>
      </c>
      <c r="CJ33" s="181"/>
      <c r="CK33" s="181"/>
      <c r="CL33" s="181"/>
      <c r="CM33" s="181"/>
      <c r="CN33" s="181"/>
      <c r="CO33" s="181"/>
      <c r="CP33" s="181"/>
      <c r="CQ33" s="182">
        <v>354</v>
      </c>
      <c r="CR33" s="182"/>
      <c r="CS33" s="183"/>
      <c r="CT33" s="184"/>
      <c r="CU33" s="185"/>
      <c r="CV33" s="186"/>
    </row>
    <row r="34" spans="1:100" ht="12.75" customHeight="1" x14ac:dyDescent="0.2">
      <c r="A34" s="220" t="s">
        <v>171</v>
      </c>
      <c r="B34" s="221"/>
      <c r="C34" s="221"/>
      <c r="D34" s="221"/>
      <c r="E34" s="221"/>
      <c r="F34" s="221"/>
      <c r="G34" s="221"/>
      <c r="H34" s="221"/>
      <c r="I34" s="221"/>
      <c r="J34" s="221"/>
      <c r="K34" s="222">
        <f>SUM(K23:M33)</f>
        <v>4880</v>
      </c>
      <c r="L34" s="222"/>
      <c r="M34" s="223"/>
      <c r="N34" s="214" t="str">
        <f>IF(AQ48="●","●",IF(COUNTA(N23:N33)=0,"",SUMIF(N23:N33,"●",K23:K33)+SUM(N23:N33)))</f>
        <v/>
      </c>
      <c r="O34" s="215"/>
      <c r="P34" s="216"/>
      <c r="Q34" s="235" t="s">
        <v>172</v>
      </c>
      <c r="R34" s="218"/>
      <c r="S34" s="181" t="s">
        <v>586</v>
      </c>
      <c r="T34" s="181"/>
      <c r="U34" s="181"/>
      <c r="V34" s="181"/>
      <c r="W34" s="181"/>
      <c r="X34" s="181"/>
      <c r="Y34" s="181"/>
      <c r="Z34" s="181"/>
      <c r="AA34" s="182">
        <v>330</v>
      </c>
      <c r="AB34" s="182"/>
      <c r="AC34" s="183"/>
      <c r="AD34" s="184"/>
      <c r="AE34" s="185"/>
      <c r="AF34" s="186"/>
      <c r="AG34" s="204" t="s">
        <v>173</v>
      </c>
      <c r="AH34" s="205"/>
      <c r="AI34" s="181" t="s">
        <v>629</v>
      </c>
      <c r="AJ34" s="181"/>
      <c r="AK34" s="181"/>
      <c r="AL34" s="181"/>
      <c r="AM34" s="181"/>
      <c r="AN34" s="181"/>
      <c r="AO34" s="181"/>
      <c r="AP34" s="181"/>
      <c r="AQ34" s="182">
        <v>360</v>
      </c>
      <c r="AR34" s="182"/>
      <c r="AS34" s="183"/>
      <c r="AT34" s="184"/>
      <c r="AU34" s="185"/>
      <c r="AV34" s="186"/>
      <c r="BA34" s="204" t="s">
        <v>174</v>
      </c>
      <c r="BB34" s="205"/>
      <c r="BC34" s="181" t="s">
        <v>661</v>
      </c>
      <c r="BD34" s="181"/>
      <c r="BE34" s="181"/>
      <c r="BF34" s="181"/>
      <c r="BG34" s="181"/>
      <c r="BH34" s="181"/>
      <c r="BI34" s="181"/>
      <c r="BJ34" s="181"/>
      <c r="BK34" s="182">
        <v>480</v>
      </c>
      <c r="BL34" s="182"/>
      <c r="BM34" s="183"/>
      <c r="BN34" s="184"/>
      <c r="BO34" s="185"/>
      <c r="BP34" s="186"/>
      <c r="BQ34" s="204" t="s">
        <v>175</v>
      </c>
      <c r="BR34" s="205"/>
      <c r="BS34" s="181" t="s">
        <v>716</v>
      </c>
      <c r="BT34" s="181"/>
      <c r="BU34" s="181"/>
      <c r="BV34" s="181"/>
      <c r="BW34" s="181"/>
      <c r="BX34" s="181"/>
      <c r="BY34" s="181"/>
      <c r="BZ34" s="181"/>
      <c r="CA34" s="182">
        <v>265</v>
      </c>
      <c r="CB34" s="182"/>
      <c r="CC34" s="183"/>
      <c r="CD34" s="184"/>
      <c r="CE34" s="185"/>
      <c r="CF34" s="186"/>
      <c r="CG34" s="217" t="s">
        <v>176</v>
      </c>
      <c r="CH34" s="218"/>
      <c r="CI34" s="181" t="s">
        <v>765</v>
      </c>
      <c r="CJ34" s="181"/>
      <c r="CK34" s="181"/>
      <c r="CL34" s="181"/>
      <c r="CM34" s="181"/>
      <c r="CN34" s="181"/>
      <c r="CO34" s="181"/>
      <c r="CP34" s="181"/>
      <c r="CQ34" s="182">
        <v>420</v>
      </c>
      <c r="CR34" s="182"/>
      <c r="CS34" s="183"/>
      <c r="CT34" s="184"/>
      <c r="CU34" s="185"/>
      <c r="CV34" s="186"/>
    </row>
    <row r="35" spans="1:100" ht="12.75" customHeight="1" x14ac:dyDescent="0.2">
      <c r="A35" s="235" t="s">
        <v>177</v>
      </c>
      <c r="B35" s="218"/>
      <c r="C35" s="181" t="s">
        <v>536</v>
      </c>
      <c r="D35" s="181"/>
      <c r="E35" s="181"/>
      <c r="F35" s="181"/>
      <c r="G35" s="181"/>
      <c r="H35" s="181"/>
      <c r="I35" s="181"/>
      <c r="J35" s="181"/>
      <c r="K35" s="182">
        <v>405</v>
      </c>
      <c r="L35" s="182"/>
      <c r="M35" s="183"/>
      <c r="N35" s="184"/>
      <c r="O35" s="185"/>
      <c r="P35" s="186"/>
      <c r="Q35" s="235" t="s">
        <v>178</v>
      </c>
      <c r="R35" s="218"/>
      <c r="S35" s="181" t="s">
        <v>587</v>
      </c>
      <c r="T35" s="181"/>
      <c r="U35" s="181"/>
      <c r="V35" s="181"/>
      <c r="W35" s="181"/>
      <c r="X35" s="181"/>
      <c r="Y35" s="181"/>
      <c r="Z35" s="181"/>
      <c r="AA35" s="182">
        <v>360</v>
      </c>
      <c r="AB35" s="182"/>
      <c r="AC35" s="183"/>
      <c r="AD35" s="184"/>
      <c r="AE35" s="185"/>
      <c r="AF35" s="186"/>
      <c r="AG35" s="204" t="s">
        <v>179</v>
      </c>
      <c r="AH35" s="205"/>
      <c r="AI35" s="181" t="s">
        <v>630</v>
      </c>
      <c r="AJ35" s="181"/>
      <c r="AK35" s="181"/>
      <c r="AL35" s="181"/>
      <c r="AM35" s="181"/>
      <c r="AN35" s="181"/>
      <c r="AO35" s="181"/>
      <c r="AP35" s="181"/>
      <c r="AQ35" s="182">
        <v>470</v>
      </c>
      <c r="AR35" s="182"/>
      <c r="AS35" s="183"/>
      <c r="AT35" s="184"/>
      <c r="AU35" s="185"/>
      <c r="AV35" s="186"/>
      <c r="BA35" s="288" t="s">
        <v>180</v>
      </c>
      <c r="BB35" s="267"/>
      <c r="BC35" s="274" t="s">
        <v>662</v>
      </c>
      <c r="BD35" s="275"/>
      <c r="BE35" s="275"/>
      <c r="BF35" s="275"/>
      <c r="BG35" s="275"/>
      <c r="BH35" s="275"/>
      <c r="BI35" s="275"/>
      <c r="BJ35" s="276"/>
      <c r="BK35" s="265">
        <v>405</v>
      </c>
      <c r="BL35" s="185"/>
      <c r="BM35" s="186"/>
      <c r="BN35" s="184"/>
      <c r="BO35" s="185"/>
      <c r="BP35" s="186"/>
      <c r="BQ35" s="220" t="s">
        <v>181</v>
      </c>
      <c r="BR35" s="221"/>
      <c r="BS35" s="221"/>
      <c r="BT35" s="221"/>
      <c r="BU35" s="221"/>
      <c r="BV35" s="221"/>
      <c r="BW35" s="221"/>
      <c r="BX35" s="221"/>
      <c r="BY35" s="221"/>
      <c r="BZ35" s="221"/>
      <c r="CA35" s="222">
        <f>SUM(CA32:CC34)</f>
        <v>1305</v>
      </c>
      <c r="CB35" s="222"/>
      <c r="CC35" s="223"/>
      <c r="CD35" s="214" t="str">
        <f>IF(CQ60="●","●",IF(COUNTA(CD32:CD34)=0,"",SUMIF(CD32:CD34,"●",CA32:CA34)+SUM(CD32:CD34)))</f>
        <v/>
      </c>
      <c r="CE35" s="215"/>
      <c r="CF35" s="216"/>
      <c r="CG35" s="217" t="s">
        <v>182</v>
      </c>
      <c r="CH35" s="218"/>
      <c r="CI35" s="181" t="s">
        <v>766</v>
      </c>
      <c r="CJ35" s="181"/>
      <c r="CK35" s="181"/>
      <c r="CL35" s="181"/>
      <c r="CM35" s="181"/>
      <c r="CN35" s="181"/>
      <c r="CO35" s="181"/>
      <c r="CP35" s="181"/>
      <c r="CQ35" s="182">
        <v>285</v>
      </c>
      <c r="CR35" s="182"/>
      <c r="CS35" s="183"/>
      <c r="CT35" s="184"/>
      <c r="CU35" s="185"/>
      <c r="CV35" s="186"/>
    </row>
    <row r="36" spans="1:100" ht="12.75" customHeight="1" x14ac:dyDescent="0.2">
      <c r="A36" s="286" t="s">
        <v>183</v>
      </c>
      <c r="B36" s="287"/>
      <c r="C36" s="181" t="s">
        <v>537</v>
      </c>
      <c r="D36" s="181"/>
      <c r="E36" s="181"/>
      <c r="F36" s="181"/>
      <c r="G36" s="181"/>
      <c r="H36" s="181"/>
      <c r="I36" s="181"/>
      <c r="J36" s="181"/>
      <c r="K36" s="182">
        <v>270</v>
      </c>
      <c r="L36" s="182"/>
      <c r="M36" s="183"/>
      <c r="N36" s="184"/>
      <c r="O36" s="185"/>
      <c r="P36" s="186"/>
      <c r="Q36" s="235" t="s">
        <v>184</v>
      </c>
      <c r="R36" s="218"/>
      <c r="S36" s="181" t="s">
        <v>588</v>
      </c>
      <c r="T36" s="181"/>
      <c r="U36" s="181"/>
      <c r="V36" s="181"/>
      <c r="W36" s="181"/>
      <c r="X36" s="181"/>
      <c r="Y36" s="181"/>
      <c r="Z36" s="181"/>
      <c r="AA36" s="182">
        <v>355</v>
      </c>
      <c r="AB36" s="182"/>
      <c r="AC36" s="183"/>
      <c r="AD36" s="184"/>
      <c r="AE36" s="185"/>
      <c r="AF36" s="186"/>
      <c r="AG36" s="204" t="s">
        <v>185</v>
      </c>
      <c r="AH36" s="205"/>
      <c r="AI36" s="181" t="s">
        <v>631</v>
      </c>
      <c r="AJ36" s="181"/>
      <c r="AK36" s="181"/>
      <c r="AL36" s="181"/>
      <c r="AM36" s="181"/>
      <c r="AN36" s="181"/>
      <c r="AO36" s="181"/>
      <c r="AP36" s="181"/>
      <c r="AQ36" s="182">
        <v>535</v>
      </c>
      <c r="AR36" s="182"/>
      <c r="AS36" s="183"/>
      <c r="AT36" s="184"/>
      <c r="AU36" s="185"/>
      <c r="AV36" s="186"/>
      <c r="BA36" s="204" t="s">
        <v>186</v>
      </c>
      <c r="BB36" s="205"/>
      <c r="BC36" s="181" t="s">
        <v>663</v>
      </c>
      <c r="BD36" s="181"/>
      <c r="BE36" s="181"/>
      <c r="BF36" s="181"/>
      <c r="BG36" s="181"/>
      <c r="BH36" s="181"/>
      <c r="BI36" s="181"/>
      <c r="BJ36" s="181"/>
      <c r="BK36" s="182">
        <v>350</v>
      </c>
      <c r="BL36" s="182"/>
      <c r="BM36" s="183"/>
      <c r="BN36" s="184"/>
      <c r="BO36" s="185"/>
      <c r="BP36" s="186"/>
      <c r="BQ36" s="204" t="s">
        <v>187</v>
      </c>
      <c r="BR36" s="205"/>
      <c r="BS36" s="234" t="s">
        <v>717</v>
      </c>
      <c r="BT36" s="181"/>
      <c r="BU36" s="181"/>
      <c r="BV36" s="181"/>
      <c r="BW36" s="181"/>
      <c r="BX36" s="181"/>
      <c r="BY36" s="181"/>
      <c r="BZ36" s="181"/>
      <c r="CA36" s="182">
        <v>350</v>
      </c>
      <c r="CB36" s="182"/>
      <c r="CC36" s="183"/>
      <c r="CD36" s="184"/>
      <c r="CE36" s="185"/>
      <c r="CF36" s="186"/>
      <c r="CG36" s="217" t="s">
        <v>188</v>
      </c>
      <c r="CH36" s="218"/>
      <c r="CI36" s="181" t="s">
        <v>767</v>
      </c>
      <c r="CJ36" s="181"/>
      <c r="CK36" s="181"/>
      <c r="CL36" s="181"/>
      <c r="CM36" s="181"/>
      <c r="CN36" s="181"/>
      <c r="CO36" s="181"/>
      <c r="CP36" s="181"/>
      <c r="CQ36" s="182">
        <v>380</v>
      </c>
      <c r="CR36" s="182"/>
      <c r="CS36" s="183"/>
      <c r="CT36" s="184"/>
      <c r="CU36" s="185"/>
      <c r="CV36" s="186"/>
    </row>
    <row r="37" spans="1:100" ht="12.75" customHeight="1" x14ac:dyDescent="0.2">
      <c r="A37" s="220" t="s">
        <v>189</v>
      </c>
      <c r="B37" s="221"/>
      <c r="C37" s="221"/>
      <c r="D37" s="221"/>
      <c r="E37" s="221"/>
      <c r="F37" s="221"/>
      <c r="G37" s="221"/>
      <c r="H37" s="221"/>
      <c r="I37" s="221"/>
      <c r="J37" s="221"/>
      <c r="K37" s="222">
        <f>SUM(K35:M36)</f>
        <v>675</v>
      </c>
      <c r="L37" s="222"/>
      <c r="M37" s="223"/>
      <c r="N37" s="214" t="str">
        <f>IF(AQ48="●","●",IF(COUNTA(N35:N36)=0,"",SUMIF(N35:N36,"●",K35:K36)+SUM(N35:N36)))</f>
        <v/>
      </c>
      <c r="O37" s="215"/>
      <c r="P37" s="216"/>
      <c r="Q37" s="220" t="s">
        <v>190</v>
      </c>
      <c r="R37" s="221"/>
      <c r="S37" s="221"/>
      <c r="T37" s="221"/>
      <c r="U37" s="221"/>
      <c r="V37" s="221"/>
      <c r="W37" s="221"/>
      <c r="X37" s="221"/>
      <c r="Y37" s="221"/>
      <c r="Z37" s="221"/>
      <c r="AA37" s="222">
        <f>SUM(AA24:AC36)</f>
        <v>5978</v>
      </c>
      <c r="AB37" s="222"/>
      <c r="AC37" s="223"/>
      <c r="AD37" s="214" t="str">
        <f>IF(AQ48="●","●",IF(COUNTA(AD24:AD36)=0,"",SUMIF(AD24:AD36,"●",AA24:AA36)+SUM(AD24:AD36)))</f>
        <v/>
      </c>
      <c r="AE37" s="215"/>
      <c r="AF37" s="216"/>
      <c r="AG37" s="204" t="s">
        <v>191</v>
      </c>
      <c r="AH37" s="205"/>
      <c r="AI37" s="181" t="s">
        <v>632</v>
      </c>
      <c r="AJ37" s="181"/>
      <c r="AK37" s="181"/>
      <c r="AL37" s="181"/>
      <c r="AM37" s="181"/>
      <c r="AN37" s="181"/>
      <c r="AO37" s="181"/>
      <c r="AP37" s="181"/>
      <c r="AQ37" s="182">
        <v>545</v>
      </c>
      <c r="AR37" s="182"/>
      <c r="AS37" s="183"/>
      <c r="AT37" s="184"/>
      <c r="AU37" s="185"/>
      <c r="AV37" s="186"/>
      <c r="BA37" s="204" t="s">
        <v>192</v>
      </c>
      <c r="BB37" s="205"/>
      <c r="BC37" s="181" t="s">
        <v>664</v>
      </c>
      <c r="BD37" s="181"/>
      <c r="BE37" s="181"/>
      <c r="BF37" s="181"/>
      <c r="BG37" s="181"/>
      <c r="BH37" s="181"/>
      <c r="BI37" s="181"/>
      <c r="BJ37" s="181"/>
      <c r="BK37" s="182">
        <v>590</v>
      </c>
      <c r="BL37" s="182"/>
      <c r="BM37" s="183"/>
      <c r="BN37" s="184"/>
      <c r="BO37" s="185"/>
      <c r="BP37" s="186"/>
      <c r="BQ37" s="235" t="s">
        <v>193</v>
      </c>
      <c r="BR37" s="218"/>
      <c r="BS37" s="234" t="s">
        <v>718</v>
      </c>
      <c r="BT37" s="181"/>
      <c r="BU37" s="181"/>
      <c r="BV37" s="181"/>
      <c r="BW37" s="181"/>
      <c r="BX37" s="181"/>
      <c r="BY37" s="181"/>
      <c r="BZ37" s="181"/>
      <c r="CA37" s="182">
        <v>380</v>
      </c>
      <c r="CB37" s="182"/>
      <c r="CC37" s="183"/>
      <c r="CD37" s="184"/>
      <c r="CE37" s="185"/>
      <c r="CF37" s="186"/>
      <c r="CG37" s="217" t="s">
        <v>194</v>
      </c>
      <c r="CH37" s="218"/>
      <c r="CI37" s="181" t="s">
        <v>768</v>
      </c>
      <c r="CJ37" s="181"/>
      <c r="CK37" s="181"/>
      <c r="CL37" s="181"/>
      <c r="CM37" s="181"/>
      <c r="CN37" s="181"/>
      <c r="CO37" s="181"/>
      <c r="CP37" s="181"/>
      <c r="CQ37" s="182">
        <v>540</v>
      </c>
      <c r="CR37" s="182"/>
      <c r="CS37" s="183"/>
      <c r="CT37" s="184"/>
      <c r="CU37" s="185"/>
      <c r="CV37" s="186"/>
    </row>
    <row r="38" spans="1:100" ht="12.75" customHeight="1" x14ac:dyDescent="0.2">
      <c r="A38" s="204" t="s">
        <v>195</v>
      </c>
      <c r="B38" s="205"/>
      <c r="C38" s="181" t="s">
        <v>538</v>
      </c>
      <c r="D38" s="181"/>
      <c r="E38" s="181"/>
      <c r="F38" s="181"/>
      <c r="G38" s="181"/>
      <c r="H38" s="181"/>
      <c r="I38" s="181"/>
      <c r="J38" s="181"/>
      <c r="K38" s="182">
        <v>430</v>
      </c>
      <c r="L38" s="182"/>
      <c r="M38" s="183"/>
      <c r="N38" s="184"/>
      <c r="O38" s="185"/>
      <c r="P38" s="186"/>
      <c r="Q38" s="284" t="s">
        <v>196</v>
      </c>
      <c r="R38" s="285"/>
      <c r="S38" s="181" t="s">
        <v>589</v>
      </c>
      <c r="T38" s="181"/>
      <c r="U38" s="181"/>
      <c r="V38" s="181"/>
      <c r="W38" s="181"/>
      <c r="X38" s="181"/>
      <c r="Y38" s="181"/>
      <c r="Z38" s="181"/>
      <c r="AA38" s="182">
        <v>565</v>
      </c>
      <c r="AB38" s="182"/>
      <c r="AC38" s="183"/>
      <c r="AD38" s="262"/>
      <c r="AE38" s="263"/>
      <c r="AF38" s="264"/>
      <c r="AG38" s="204" t="s">
        <v>197</v>
      </c>
      <c r="AH38" s="205"/>
      <c r="AI38" s="181" t="s">
        <v>633</v>
      </c>
      <c r="AJ38" s="181"/>
      <c r="AK38" s="181"/>
      <c r="AL38" s="181"/>
      <c r="AM38" s="181"/>
      <c r="AN38" s="181"/>
      <c r="AO38" s="181"/>
      <c r="AP38" s="181"/>
      <c r="AQ38" s="182">
        <v>730</v>
      </c>
      <c r="AR38" s="182"/>
      <c r="AS38" s="183"/>
      <c r="AT38" s="184"/>
      <c r="AU38" s="185"/>
      <c r="AV38" s="186"/>
      <c r="BA38" s="204" t="s">
        <v>198</v>
      </c>
      <c r="BB38" s="205"/>
      <c r="BC38" s="181" t="s">
        <v>665</v>
      </c>
      <c r="BD38" s="181"/>
      <c r="BE38" s="181"/>
      <c r="BF38" s="181"/>
      <c r="BG38" s="181"/>
      <c r="BH38" s="181"/>
      <c r="BI38" s="181"/>
      <c r="BJ38" s="181"/>
      <c r="BK38" s="182">
        <v>490</v>
      </c>
      <c r="BL38" s="182"/>
      <c r="BM38" s="183"/>
      <c r="BN38" s="184"/>
      <c r="BO38" s="185"/>
      <c r="BP38" s="186"/>
      <c r="BQ38" s="204" t="s">
        <v>199</v>
      </c>
      <c r="BR38" s="205"/>
      <c r="BS38" s="181" t="s">
        <v>719</v>
      </c>
      <c r="BT38" s="181"/>
      <c r="BU38" s="181"/>
      <c r="BV38" s="181"/>
      <c r="BW38" s="181"/>
      <c r="BX38" s="181"/>
      <c r="BY38" s="181"/>
      <c r="BZ38" s="181"/>
      <c r="CA38" s="182">
        <v>600</v>
      </c>
      <c r="CB38" s="182"/>
      <c r="CC38" s="183"/>
      <c r="CD38" s="184"/>
      <c r="CE38" s="185"/>
      <c r="CF38" s="186"/>
      <c r="CG38" s="217" t="s">
        <v>200</v>
      </c>
      <c r="CH38" s="218"/>
      <c r="CI38" s="181" t="s">
        <v>769</v>
      </c>
      <c r="CJ38" s="181"/>
      <c r="CK38" s="181"/>
      <c r="CL38" s="181"/>
      <c r="CM38" s="181"/>
      <c r="CN38" s="181"/>
      <c r="CO38" s="181"/>
      <c r="CP38" s="181"/>
      <c r="CQ38" s="182">
        <v>295</v>
      </c>
      <c r="CR38" s="182"/>
      <c r="CS38" s="183"/>
      <c r="CT38" s="184"/>
      <c r="CU38" s="185"/>
      <c r="CV38" s="186"/>
    </row>
    <row r="39" spans="1:100" ht="12.75" customHeight="1" x14ac:dyDescent="0.2">
      <c r="A39" s="204" t="s">
        <v>201</v>
      </c>
      <c r="B39" s="205"/>
      <c r="C39" s="181" t="s">
        <v>539</v>
      </c>
      <c r="D39" s="181"/>
      <c r="E39" s="181"/>
      <c r="F39" s="181"/>
      <c r="G39" s="181"/>
      <c r="H39" s="181"/>
      <c r="I39" s="181"/>
      <c r="J39" s="181"/>
      <c r="K39" s="182">
        <v>390</v>
      </c>
      <c r="L39" s="182"/>
      <c r="M39" s="183"/>
      <c r="N39" s="184"/>
      <c r="O39" s="185"/>
      <c r="P39" s="186"/>
      <c r="Q39" s="217" t="s">
        <v>202</v>
      </c>
      <c r="R39" s="205"/>
      <c r="S39" s="181" t="s">
        <v>590</v>
      </c>
      <c r="T39" s="181"/>
      <c r="U39" s="181"/>
      <c r="V39" s="181"/>
      <c r="W39" s="181"/>
      <c r="X39" s="181"/>
      <c r="Y39" s="181"/>
      <c r="Z39" s="181"/>
      <c r="AA39" s="182">
        <v>360</v>
      </c>
      <c r="AB39" s="182"/>
      <c r="AC39" s="183"/>
      <c r="AD39" s="262"/>
      <c r="AE39" s="263"/>
      <c r="AF39" s="264"/>
      <c r="AG39" s="204" t="s">
        <v>203</v>
      </c>
      <c r="AH39" s="205"/>
      <c r="AI39" s="181" t="s">
        <v>634</v>
      </c>
      <c r="AJ39" s="181"/>
      <c r="AK39" s="181"/>
      <c r="AL39" s="181"/>
      <c r="AM39" s="181"/>
      <c r="AN39" s="181"/>
      <c r="AO39" s="181"/>
      <c r="AP39" s="181"/>
      <c r="AQ39" s="182">
        <v>375</v>
      </c>
      <c r="AR39" s="182"/>
      <c r="AS39" s="183"/>
      <c r="AT39" s="184"/>
      <c r="AU39" s="185"/>
      <c r="AV39" s="186"/>
      <c r="BA39" s="204" t="s">
        <v>204</v>
      </c>
      <c r="BB39" s="205"/>
      <c r="BC39" s="181" t="s">
        <v>666</v>
      </c>
      <c r="BD39" s="181"/>
      <c r="BE39" s="181"/>
      <c r="BF39" s="181"/>
      <c r="BG39" s="181"/>
      <c r="BH39" s="181"/>
      <c r="BI39" s="181"/>
      <c r="BJ39" s="181"/>
      <c r="BK39" s="182">
        <v>410</v>
      </c>
      <c r="BL39" s="182"/>
      <c r="BM39" s="183"/>
      <c r="BN39" s="184"/>
      <c r="BO39" s="185"/>
      <c r="BP39" s="186"/>
      <c r="BQ39" s="204" t="s">
        <v>205</v>
      </c>
      <c r="BR39" s="205"/>
      <c r="BS39" s="181" t="s">
        <v>720</v>
      </c>
      <c r="BT39" s="181"/>
      <c r="BU39" s="181"/>
      <c r="BV39" s="181"/>
      <c r="BW39" s="181"/>
      <c r="BX39" s="181"/>
      <c r="BY39" s="181"/>
      <c r="BZ39" s="181"/>
      <c r="CA39" s="182">
        <v>310</v>
      </c>
      <c r="CB39" s="182"/>
      <c r="CC39" s="183"/>
      <c r="CD39" s="184"/>
      <c r="CE39" s="185"/>
      <c r="CF39" s="186"/>
      <c r="CG39" s="220" t="s">
        <v>206</v>
      </c>
      <c r="CH39" s="221"/>
      <c r="CI39" s="221"/>
      <c r="CJ39" s="221"/>
      <c r="CK39" s="221"/>
      <c r="CL39" s="221"/>
      <c r="CM39" s="221"/>
      <c r="CN39" s="221"/>
      <c r="CO39" s="221"/>
      <c r="CP39" s="221"/>
      <c r="CQ39" s="222">
        <f>SUM(CQ31:CS38)</f>
        <v>2964</v>
      </c>
      <c r="CR39" s="222"/>
      <c r="CS39" s="223"/>
      <c r="CT39" s="214" t="str">
        <f>IF(CQ60="●","●",IF(COUNTA(CT31:CT38)=0,"",SUMIF(CT31:CT38,"●",CQ31:CQ38)+SUM(CT31:CT38)))</f>
        <v/>
      </c>
      <c r="CU39" s="215"/>
      <c r="CV39" s="216"/>
    </row>
    <row r="40" spans="1:100" ht="12.75" customHeight="1" x14ac:dyDescent="0.2">
      <c r="A40" s="204" t="s">
        <v>207</v>
      </c>
      <c r="B40" s="205"/>
      <c r="C40" s="181" t="s">
        <v>540</v>
      </c>
      <c r="D40" s="181"/>
      <c r="E40" s="181"/>
      <c r="F40" s="181"/>
      <c r="G40" s="181"/>
      <c r="H40" s="181"/>
      <c r="I40" s="181"/>
      <c r="J40" s="181"/>
      <c r="K40" s="182">
        <v>660</v>
      </c>
      <c r="L40" s="182"/>
      <c r="M40" s="183"/>
      <c r="N40" s="184"/>
      <c r="O40" s="185"/>
      <c r="P40" s="186"/>
      <c r="Q40" s="266" t="s">
        <v>208</v>
      </c>
      <c r="R40" s="267"/>
      <c r="S40" s="274" t="s">
        <v>591</v>
      </c>
      <c r="T40" s="275"/>
      <c r="U40" s="275"/>
      <c r="V40" s="275"/>
      <c r="W40" s="275"/>
      <c r="X40" s="275"/>
      <c r="Y40" s="275"/>
      <c r="Z40" s="276"/>
      <c r="AA40" s="265">
        <v>365</v>
      </c>
      <c r="AB40" s="185"/>
      <c r="AC40" s="186"/>
      <c r="AD40" s="262"/>
      <c r="AE40" s="263"/>
      <c r="AF40" s="264"/>
      <c r="AG40" s="283" t="s">
        <v>209</v>
      </c>
      <c r="AH40" s="281"/>
      <c r="AI40" s="274" t="s">
        <v>635</v>
      </c>
      <c r="AJ40" s="275"/>
      <c r="AK40" s="275"/>
      <c r="AL40" s="275"/>
      <c r="AM40" s="275"/>
      <c r="AN40" s="275"/>
      <c r="AO40" s="275"/>
      <c r="AP40" s="276"/>
      <c r="AQ40" s="265">
        <v>405</v>
      </c>
      <c r="AR40" s="185"/>
      <c r="AS40" s="186"/>
      <c r="AT40" s="184"/>
      <c r="AU40" s="185"/>
      <c r="AV40" s="186"/>
      <c r="BA40" s="204" t="s">
        <v>210</v>
      </c>
      <c r="BB40" s="205"/>
      <c r="BC40" s="181" t="s">
        <v>667</v>
      </c>
      <c r="BD40" s="181"/>
      <c r="BE40" s="181"/>
      <c r="BF40" s="181"/>
      <c r="BG40" s="181"/>
      <c r="BH40" s="181"/>
      <c r="BI40" s="181"/>
      <c r="BJ40" s="181"/>
      <c r="BK40" s="182">
        <v>525</v>
      </c>
      <c r="BL40" s="182"/>
      <c r="BM40" s="183"/>
      <c r="BN40" s="184"/>
      <c r="BO40" s="185"/>
      <c r="BP40" s="186"/>
      <c r="BQ40" s="217" t="s">
        <v>211</v>
      </c>
      <c r="BR40" s="205"/>
      <c r="BS40" s="181" t="s">
        <v>721</v>
      </c>
      <c r="BT40" s="181"/>
      <c r="BU40" s="181"/>
      <c r="BV40" s="181"/>
      <c r="BW40" s="181"/>
      <c r="BX40" s="181"/>
      <c r="BY40" s="181"/>
      <c r="BZ40" s="181"/>
      <c r="CA40" s="182">
        <v>320</v>
      </c>
      <c r="CB40" s="182"/>
      <c r="CC40" s="183"/>
      <c r="CD40" s="184"/>
      <c r="CE40" s="185"/>
      <c r="CF40" s="186"/>
      <c r="CG40" s="217" t="s">
        <v>212</v>
      </c>
      <c r="CH40" s="218"/>
      <c r="CI40" s="181" t="s">
        <v>770</v>
      </c>
      <c r="CJ40" s="181"/>
      <c r="CK40" s="181"/>
      <c r="CL40" s="181"/>
      <c r="CM40" s="181"/>
      <c r="CN40" s="181"/>
      <c r="CO40" s="181"/>
      <c r="CP40" s="181"/>
      <c r="CQ40" s="182">
        <v>360</v>
      </c>
      <c r="CR40" s="182"/>
      <c r="CS40" s="183"/>
      <c r="CT40" s="184"/>
      <c r="CU40" s="185"/>
      <c r="CV40" s="186"/>
    </row>
    <row r="41" spans="1:100" ht="12.75" customHeight="1" x14ac:dyDescent="0.2">
      <c r="A41" s="204" t="s">
        <v>213</v>
      </c>
      <c r="B41" s="205"/>
      <c r="C41" s="181" t="s">
        <v>541</v>
      </c>
      <c r="D41" s="181"/>
      <c r="E41" s="181"/>
      <c r="F41" s="181"/>
      <c r="G41" s="181"/>
      <c r="H41" s="181"/>
      <c r="I41" s="181"/>
      <c r="J41" s="181"/>
      <c r="K41" s="182">
        <v>400</v>
      </c>
      <c r="L41" s="182"/>
      <c r="M41" s="183"/>
      <c r="N41" s="184"/>
      <c r="O41" s="185"/>
      <c r="P41" s="186"/>
      <c r="Q41" s="280" t="s">
        <v>214</v>
      </c>
      <c r="R41" s="281"/>
      <c r="S41" s="274" t="s">
        <v>592</v>
      </c>
      <c r="T41" s="275"/>
      <c r="U41" s="275"/>
      <c r="V41" s="275"/>
      <c r="W41" s="275"/>
      <c r="X41" s="275"/>
      <c r="Y41" s="275"/>
      <c r="Z41" s="276"/>
      <c r="AA41" s="265">
        <v>390</v>
      </c>
      <c r="AB41" s="185"/>
      <c r="AC41" s="186"/>
      <c r="AD41" s="262"/>
      <c r="AE41" s="263"/>
      <c r="AF41" s="264"/>
      <c r="AG41" s="204" t="s">
        <v>215</v>
      </c>
      <c r="AH41" s="205"/>
      <c r="AI41" s="181" t="s">
        <v>636</v>
      </c>
      <c r="AJ41" s="181"/>
      <c r="AK41" s="181"/>
      <c r="AL41" s="181"/>
      <c r="AM41" s="181"/>
      <c r="AN41" s="181"/>
      <c r="AO41" s="181"/>
      <c r="AP41" s="181"/>
      <c r="AQ41" s="182">
        <v>305</v>
      </c>
      <c r="AR41" s="182"/>
      <c r="AS41" s="183"/>
      <c r="AT41" s="184"/>
      <c r="AU41" s="185"/>
      <c r="AV41" s="186"/>
      <c r="BA41" s="204" t="s">
        <v>216</v>
      </c>
      <c r="BB41" s="205"/>
      <c r="BC41" s="181" t="s">
        <v>668</v>
      </c>
      <c r="BD41" s="181"/>
      <c r="BE41" s="181"/>
      <c r="BF41" s="181"/>
      <c r="BG41" s="181"/>
      <c r="BH41" s="181"/>
      <c r="BI41" s="181"/>
      <c r="BJ41" s="181"/>
      <c r="BK41" s="182">
        <v>515</v>
      </c>
      <c r="BL41" s="182"/>
      <c r="BM41" s="183"/>
      <c r="BN41" s="184"/>
      <c r="BO41" s="185"/>
      <c r="BP41" s="186"/>
      <c r="BQ41" s="204" t="s">
        <v>217</v>
      </c>
      <c r="BR41" s="205"/>
      <c r="BS41" s="181" t="s">
        <v>722</v>
      </c>
      <c r="BT41" s="181"/>
      <c r="BU41" s="181"/>
      <c r="BV41" s="181"/>
      <c r="BW41" s="181"/>
      <c r="BX41" s="181"/>
      <c r="BY41" s="181"/>
      <c r="BZ41" s="181"/>
      <c r="CA41" s="182">
        <v>665</v>
      </c>
      <c r="CB41" s="182"/>
      <c r="CC41" s="183"/>
      <c r="CD41" s="184"/>
      <c r="CE41" s="185"/>
      <c r="CF41" s="186"/>
      <c r="CG41" s="217" t="s">
        <v>218</v>
      </c>
      <c r="CH41" s="218"/>
      <c r="CI41" s="181" t="s">
        <v>771</v>
      </c>
      <c r="CJ41" s="181"/>
      <c r="CK41" s="181"/>
      <c r="CL41" s="181"/>
      <c r="CM41" s="181"/>
      <c r="CN41" s="181"/>
      <c r="CO41" s="181"/>
      <c r="CP41" s="181"/>
      <c r="CQ41" s="182">
        <v>465</v>
      </c>
      <c r="CR41" s="182"/>
      <c r="CS41" s="183"/>
      <c r="CT41" s="184"/>
      <c r="CU41" s="185"/>
      <c r="CV41" s="186"/>
    </row>
    <row r="42" spans="1:100" ht="12.75" customHeight="1" x14ac:dyDescent="0.2">
      <c r="A42" s="204" t="s">
        <v>219</v>
      </c>
      <c r="B42" s="205"/>
      <c r="C42" s="181" t="s">
        <v>542</v>
      </c>
      <c r="D42" s="181"/>
      <c r="E42" s="181"/>
      <c r="F42" s="181"/>
      <c r="G42" s="181"/>
      <c r="H42" s="181"/>
      <c r="I42" s="181"/>
      <c r="J42" s="181"/>
      <c r="K42" s="182">
        <v>470</v>
      </c>
      <c r="L42" s="182"/>
      <c r="M42" s="183"/>
      <c r="N42" s="184"/>
      <c r="O42" s="185"/>
      <c r="P42" s="186"/>
      <c r="Q42" s="266" t="s">
        <v>220</v>
      </c>
      <c r="R42" s="267"/>
      <c r="S42" s="274" t="s">
        <v>593</v>
      </c>
      <c r="T42" s="275"/>
      <c r="U42" s="275"/>
      <c r="V42" s="275"/>
      <c r="W42" s="275"/>
      <c r="X42" s="275"/>
      <c r="Y42" s="275"/>
      <c r="Z42" s="276"/>
      <c r="AA42" s="265">
        <v>315</v>
      </c>
      <c r="AB42" s="185"/>
      <c r="AC42" s="186"/>
      <c r="AD42" s="262"/>
      <c r="AE42" s="263"/>
      <c r="AF42" s="264"/>
      <c r="AG42" s="280" t="s">
        <v>221</v>
      </c>
      <c r="AH42" s="281"/>
      <c r="AI42" s="282" t="s">
        <v>637</v>
      </c>
      <c r="AJ42" s="275"/>
      <c r="AK42" s="275"/>
      <c r="AL42" s="275"/>
      <c r="AM42" s="275"/>
      <c r="AN42" s="275"/>
      <c r="AO42" s="275"/>
      <c r="AP42" s="276"/>
      <c r="AQ42" s="265">
        <v>370</v>
      </c>
      <c r="AR42" s="185"/>
      <c r="AS42" s="186"/>
      <c r="AT42" s="184"/>
      <c r="AU42" s="185"/>
      <c r="AV42" s="186"/>
      <c r="BA42" s="204" t="s">
        <v>222</v>
      </c>
      <c r="BB42" s="205"/>
      <c r="BC42" s="181" t="s">
        <v>669</v>
      </c>
      <c r="BD42" s="181"/>
      <c r="BE42" s="181"/>
      <c r="BF42" s="181"/>
      <c r="BG42" s="181"/>
      <c r="BH42" s="181"/>
      <c r="BI42" s="181"/>
      <c r="BJ42" s="181"/>
      <c r="BK42" s="182">
        <v>390</v>
      </c>
      <c r="BL42" s="182"/>
      <c r="BM42" s="183"/>
      <c r="BN42" s="184"/>
      <c r="BO42" s="185"/>
      <c r="BP42" s="186"/>
      <c r="BQ42" s="204" t="s">
        <v>223</v>
      </c>
      <c r="BR42" s="205"/>
      <c r="BS42" s="181" t="s">
        <v>723</v>
      </c>
      <c r="BT42" s="181"/>
      <c r="BU42" s="181"/>
      <c r="BV42" s="181"/>
      <c r="BW42" s="181"/>
      <c r="BX42" s="181"/>
      <c r="BY42" s="181"/>
      <c r="BZ42" s="181"/>
      <c r="CA42" s="182">
        <v>510</v>
      </c>
      <c r="CB42" s="182"/>
      <c r="CC42" s="183"/>
      <c r="CD42" s="184"/>
      <c r="CE42" s="185"/>
      <c r="CF42" s="186"/>
      <c r="CG42" s="217" t="s">
        <v>224</v>
      </c>
      <c r="CH42" s="218"/>
      <c r="CI42" s="181" t="s">
        <v>772</v>
      </c>
      <c r="CJ42" s="181"/>
      <c r="CK42" s="181"/>
      <c r="CL42" s="181"/>
      <c r="CM42" s="181"/>
      <c r="CN42" s="181"/>
      <c r="CO42" s="181"/>
      <c r="CP42" s="181"/>
      <c r="CQ42" s="182">
        <v>415</v>
      </c>
      <c r="CR42" s="182"/>
      <c r="CS42" s="183"/>
      <c r="CT42" s="184"/>
      <c r="CU42" s="185"/>
      <c r="CV42" s="186"/>
    </row>
    <row r="43" spans="1:100" ht="12.75" customHeight="1" x14ac:dyDescent="0.2">
      <c r="A43" s="204" t="s">
        <v>225</v>
      </c>
      <c r="B43" s="205"/>
      <c r="C43" s="181" t="s">
        <v>543</v>
      </c>
      <c r="D43" s="181"/>
      <c r="E43" s="181"/>
      <c r="F43" s="181"/>
      <c r="G43" s="181"/>
      <c r="H43" s="181"/>
      <c r="I43" s="181"/>
      <c r="J43" s="181"/>
      <c r="K43" s="182">
        <v>455</v>
      </c>
      <c r="L43" s="182"/>
      <c r="M43" s="183"/>
      <c r="N43" s="184"/>
      <c r="O43" s="185"/>
      <c r="P43" s="186"/>
      <c r="Q43" s="233" t="s">
        <v>226</v>
      </c>
      <c r="R43" s="205"/>
      <c r="S43" s="234" t="s">
        <v>594</v>
      </c>
      <c r="T43" s="181"/>
      <c r="U43" s="181"/>
      <c r="V43" s="181"/>
      <c r="W43" s="181"/>
      <c r="X43" s="181"/>
      <c r="Y43" s="181"/>
      <c r="Z43" s="181"/>
      <c r="AA43" s="182">
        <v>410</v>
      </c>
      <c r="AB43" s="182"/>
      <c r="AC43" s="183"/>
      <c r="AD43" s="262"/>
      <c r="AE43" s="263"/>
      <c r="AF43" s="264"/>
      <c r="AG43" s="235" t="s">
        <v>227</v>
      </c>
      <c r="AH43" s="218"/>
      <c r="AI43" s="181" t="s">
        <v>638</v>
      </c>
      <c r="AJ43" s="181"/>
      <c r="AK43" s="181"/>
      <c r="AL43" s="181"/>
      <c r="AM43" s="181"/>
      <c r="AN43" s="181"/>
      <c r="AO43" s="181"/>
      <c r="AP43" s="181"/>
      <c r="AQ43" s="182">
        <v>485</v>
      </c>
      <c r="AR43" s="182"/>
      <c r="AS43" s="183"/>
      <c r="AT43" s="184"/>
      <c r="AU43" s="185"/>
      <c r="AV43" s="186"/>
      <c r="BA43" s="204" t="s">
        <v>228</v>
      </c>
      <c r="BB43" s="205"/>
      <c r="BC43" s="181" t="s">
        <v>670</v>
      </c>
      <c r="BD43" s="181"/>
      <c r="BE43" s="181"/>
      <c r="BF43" s="181"/>
      <c r="BG43" s="181"/>
      <c r="BH43" s="181"/>
      <c r="BI43" s="181"/>
      <c r="BJ43" s="181"/>
      <c r="BK43" s="182">
        <v>380</v>
      </c>
      <c r="BL43" s="182"/>
      <c r="BM43" s="183"/>
      <c r="BN43" s="184"/>
      <c r="BO43" s="185"/>
      <c r="BP43" s="186"/>
      <c r="BQ43" s="204" t="s">
        <v>229</v>
      </c>
      <c r="BR43" s="205"/>
      <c r="BS43" s="181" t="s">
        <v>724</v>
      </c>
      <c r="BT43" s="181"/>
      <c r="BU43" s="181"/>
      <c r="BV43" s="181"/>
      <c r="BW43" s="181"/>
      <c r="BX43" s="181"/>
      <c r="BY43" s="181"/>
      <c r="BZ43" s="181"/>
      <c r="CA43" s="182">
        <v>590</v>
      </c>
      <c r="CB43" s="182"/>
      <c r="CC43" s="183"/>
      <c r="CD43" s="184"/>
      <c r="CE43" s="185"/>
      <c r="CF43" s="186"/>
      <c r="CG43" s="220" t="s">
        <v>230</v>
      </c>
      <c r="CH43" s="221"/>
      <c r="CI43" s="221"/>
      <c r="CJ43" s="221"/>
      <c r="CK43" s="221"/>
      <c r="CL43" s="221"/>
      <c r="CM43" s="221"/>
      <c r="CN43" s="221"/>
      <c r="CO43" s="221"/>
      <c r="CP43" s="221"/>
      <c r="CQ43" s="222">
        <f>SUM(CQ40:CS42)</f>
        <v>1240</v>
      </c>
      <c r="CR43" s="222"/>
      <c r="CS43" s="223"/>
      <c r="CT43" s="214" t="str">
        <f>IF(CQ60="●","●",IF(COUNTA(CT40:CT42)=0,"",SUMIF(CT40:CT42,"●",CQ40:CQ42)+SUM(CT40:CT42)))</f>
        <v/>
      </c>
      <c r="CU43" s="215"/>
      <c r="CV43" s="216"/>
    </row>
    <row r="44" spans="1:100" ht="12.75" customHeight="1" x14ac:dyDescent="0.2">
      <c r="A44" s="204" t="s">
        <v>231</v>
      </c>
      <c r="B44" s="205"/>
      <c r="C44" s="181" t="s">
        <v>544</v>
      </c>
      <c r="D44" s="181"/>
      <c r="E44" s="181"/>
      <c r="F44" s="181"/>
      <c r="G44" s="181"/>
      <c r="H44" s="181"/>
      <c r="I44" s="181"/>
      <c r="J44" s="181"/>
      <c r="K44" s="182">
        <v>440</v>
      </c>
      <c r="L44" s="182"/>
      <c r="M44" s="183"/>
      <c r="N44" s="184"/>
      <c r="O44" s="185"/>
      <c r="P44" s="186"/>
      <c r="Q44" s="266" t="s">
        <v>232</v>
      </c>
      <c r="R44" s="267"/>
      <c r="S44" s="268" t="s">
        <v>595</v>
      </c>
      <c r="T44" s="269"/>
      <c r="U44" s="269"/>
      <c r="V44" s="269"/>
      <c r="W44" s="269"/>
      <c r="X44" s="269"/>
      <c r="Y44" s="269"/>
      <c r="Z44" s="270"/>
      <c r="AA44" s="265">
        <v>340</v>
      </c>
      <c r="AB44" s="185"/>
      <c r="AC44" s="186"/>
      <c r="AD44" s="262"/>
      <c r="AE44" s="263"/>
      <c r="AF44" s="264"/>
      <c r="AG44" s="280" t="s">
        <v>233</v>
      </c>
      <c r="AH44" s="281"/>
      <c r="AI44" s="282" t="s">
        <v>639</v>
      </c>
      <c r="AJ44" s="275"/>
      <c r="AK44" s="275"/>
      <c r="AL44" s="275"/>
      <c r="AM44" s="275"/>
      <c r="AN44" s="275"/>
      <c r="AO44" s="275"/>
      <c r="AP44" s="276"/>
      <c r="AQ44" s="265">
        <v>470</v>
      </c>
      <c r="AR44" s="185"/>
      <c r="AS44" s="186"/>
      <c r="AT44" s="184"/>
      <c r="AU44" s="185"/>
      <c r="AV44" s="186"/>
      <c r="BA44" s="204" t="s">
        <v>234</v>
      </c>
      <c r="BB44" s="205"/>
      <c r="BC44" s="181" t="s">
        <v>671</v>
      </c>
      <c r="BD44" s="181"/>
      <c r="BE44" s="181"/>
      <c r="BF44" s="181"/>
      <c r="BG44" s="181"/>
      <c r="BH44" s="181"/>
      <c r="BI44" s="181"/>
      <c r="BJ44" s="181"/>
      <c r="BK44" s="182">
        <v>550</v>
      </c>
      <c r="BL44" s="182"/>
      <c r="BM44" s="183"/>
      <c r="BN44" s="184"/>
      <c r="BO44" s="185"/>
      <c r="BP44" s="186"/>
      <c r="BQ44" s="220" t="s">
        <v>235</v>
      </c>
      <c r="BR44" s="221"/>
      <c r="BS44" s="221"/>
      <c r="BT44" s="221"/>
      <c r="BU44" s="221"/>
      <c r="BV44" s="221"/>
      <c r="BW44" s="221"/>
      <c r="BX44" s="221"/>
      <c r="BY44" s="221"/>
      <c r="BZ44" s="221"/>
      <c r="CA44" s="222">
        <f>SUM(CA36:CC43)</f>
        <v>3725</v>
      </c>
      <c r="CB44" s="222"/>
      <c r="CC44" s="223"/>
      <c r="CD44" s="214" t="str">
        <f>IF(CQ60="●","●",IF(COUNTA(CD36:CD43)=0,"",SUMIF(CD36:CD43,"●",CA36:CA43)+SUM(CD36:CD43)))</f>
        <v/>
      </c>
      <c r="CE44" s="215"/>
      <c r="CF44" s="216"/>
      <c r="CG44" s="217" t="s">
        <v>236</v>
      </c>
      <c r="CH44" s="218"/>
      <c r="CI44" s="181" t="s">
        <v>773</v>
      </c>
      <c r="CJ44" s="181"/>
      <c r="CK44" s="181"/>
      <c r="CL44" s="181"/>
      <c r="CM44" s="181"/>
      <c r="CN44" s="181"/>
      <c r="CO44" s="181"/>
      <c r="CP44" s="181"/>
      <c r="CQ44" s="182">
        <v>515</v>
      </c>
      <c r="CR44" s="182"/>
      <c r="CS44" s="183"/>
      <c r="CT44" s="184"/>
      <c r="CU44" s="185"/>
      <c r="CV44" s="186"/>
    </row>
    <row r="45" spans="1:100" ht="12.75" customHeight="1" x14ac:dyDescent="0.2">
      <c r="A45" s="204" t="s">
        <v>237</v>
      </c>
      <c r="B45" s="205"/>
      <c r="C45" s="181" t="s">
        <v>545</v>
      </c>
      <c r="D45" s="181"/>
      <c r="E45" s="181"/>
      <c r="F45" s="181"/>
      <c r="G45" s="181"/>
      <c r="H45" s="181"/>
      <c r="I45" s="181"/>
      <c r="J45" s="181"/>
      <c r="K45" s="182">
        <v>1061</v>
      </c>
      <c r="L45" s="182"/>
      <c r="M45" s="183"/>
      <c r="N45" s="184"/>
      <c r="O45" s="185"/>
      <c r="P45" s="186"/>
      <c r="Q45" s="204" t="s">
        <v>238</v>
      </c>
      <c r="R45" s="205"/>
      <c r="S45" s="181" t="s">
        <v>596</v>
      </c>
      <c r="T45" s="181"/>
      <c r="U45" s="181"/>
      <c r="V45" s="181"/>
      <c r="W45" s="181"/>
      <c r="X45" s="181"/>
      <c r="Y45" s="181"/>
      <c r="Z45" s="181"/>
      <c r="AA45" s="182">
        <v>710</v>
      </c>
      <c r="AB45" s="182"/>
      <c r="AC45" s="183"/>
      <c r="AD45" s="262"/>
      <c r="AE45" s="263"/>
      <c r="AF45" s="264"/>
      <c r="AG45" s="235" t="s">
        <v>239</v>
      </c>
      <c r="AH45" s="205"/>
      <c r="AI45" s="234" t="s">
        <v>640</v>
      </c>
      <c r="AJ45" s="181"/>
      <c r="AK45" s="181"/>
      <c r="AL45" s="181"/>
      <c r="AM45" s="181"/>
      <c r="AN45" s="181"/>
      <c r="AO45" s="181"/>
      <c r="AP45" s="181"/>
      <c r="AQ45" s="182">
        <v>380</v>
      </c>
      <c r="AR45" s="182"/>
      <c r="AS45" s="183"/>
      <c r="AT45" s="184"/>
      <c r="AU45" s="185"/>
      <c r="AV45" s="186"/>
      <c r="BA45" s="220" t="s">
        <v>240</v>
      </c>
      <c r="BB45" s="221"/>
      <c r="BC45" s="221"/>
      <c r="BD45" s="221"/>
      <c r="BE45" s="221"/>
      <c r="BF45" s="221"/>
      <c r="BG45" s="221"/>
      <c r="BH45" s="221"/>
      <c r="BI45" s="221"/>
      <c r="BJ45" s="221"/>
      <c r="BK45" s="222">
        <f>SUM(BK30:BM44)</f>
        <v>6540</v>
      </c>
      <c r="BL45" s="222"/>
      <c r="BM45" s="223"/>
      <c r="BN45" s="214" t="str">
        <f>IF(CQ60="●","●",IF(COUNTA(BN30:BN44)=0,"",SUMIF(BN30:BN44,"●",BK30:BK44)+SUM(BN30:BN44)))</f>
        <v/>
      </c>
      <c r="BO45" s="215"/>
      <c r="BP45" s="216"/>
      <c r="BQ45" s="204" t="s">
        <v>241</v>
      </c>
      <c r="BR45" s="205"/>
      <c r="BS45" s="181" t="s">
        <v>725</v>
      </c>
      <c r="BT45" s="181"/>
      <c r="BU45" s="181"/>
      <c r="BV45" s="181"/>
      <c r="BW45" s="181"/>
      <c r="BX45" s="181"/>
      <c r="BY45" s="181"/>
      <c r="BZ45" s="181"/>
      <c r="CA45" s="182">
        <v>410</v>
      </c>
      <c r="CB45" s="182"/>
      <c r="CC45" s="183"/>
      <c r="CD45" s="184"/>
      <c r="CE45" s="185"/>
      <c r="CF45" s="186"/>
      <c r="CG45" s="217" t="s">
        <v>242</v>
      </c>
      <c r="CH45" s="218"/>
      <c r="CI45" s="181" t="s">
        <v>774</v>
      </c>
      <c r="CJ45" s="181"/>
      <c r="CK45" s="181"/>
      <c r="CL45" s="181"/>
      <c r="CM45" s="181"/>
      <c r="CN45" s="181"/>
      <c r="CO45" s="181"/>
      <c r="CP45" s="181"/>
      <c r="CQ45" s="182">
        <v>345</v>
      </c>
      <c r="CR45" s="182"/>
      <c r="CS45" s="183"/>
      <c r="CT45" s="184"/>
      <c r="CU45" s="185"/>
      <c r="CV45" s="186"/>
    </row>
    <row r="46" spans="1:100" ht="12.75" customHeight="1" x14ac:dyDescent="0.2">
      <c r="A46" s="204" t="s">
        <v>243</v>
      </c>
      <c r="B46" s="205"/>
      <c r="C46" s="181" t="s">
        <v>546</v>
      </c>
      <c r="D46" s="181"/>
      <c r="E46" s="181"/>
      <c r="F46" s="181"/>
      <c r="G46" s="181"/>
      <c r="H46" s="181"/>
      <c r="I46" s="181"/>
      <c r="J46" s="181"/>
      <c r="K46" s="182">
        <v>300</v>
      </c>
      <c r="L46" s="182"/>
      <c r="M46" s="183"/>
      <c r="N46" s="184"/>
      <c r="O46" s="185"/>
      <c r="P46" s="186"/>
      <c r="Q46" s="204" t="s">
        <v>244</v>
      </c>
      <c r="R46" s="205"/>
      <c r="S46" s="181" t="s">
        <v>597</v>
      </c>
      <c r="T46" s="181"/>
      <c r="U46" s="181"/>
      <c r="V46" s="181"/>
      <c r="W46" s="181"/>
      <c r="X46" s="181"/>
      <c r="Y46" s="181"/>
      <c r="Z46" s="181"/>
      <c r="AA46" s="182">
        <v>385</v>
      </c>
      <c r="AB46" s="182"/>
      <c r="AC46" s="183"/>
      <c r="AD46" s="262"/>
      <c r="AE46" s="263"/>
      <c r="AF46" s="264"/>
      <c r="AG46" s="235" t="s">
        <v>245</v>
      </c>
      <c r="AH46" s="205"/>
      <c r="AI46" s="234" t="s">
        <v>641</v>
      </c>
      <c r="AJ46" s="181"/>
      <c r="AK46" s="181"/>
      <c r="AL46" s="181"/>
      <c r="AM46" s="181"/>
      <c r="AN46" s="181"/>
      <c r="AO46" s="181"/>
      <c r="AP46" s="181"/>
      <c r="AQ46" s="182">
        <v>545</v>
      </c>
      <c r="AR46" s="182"/>
      <c r="AS46" s="183"/>
      <c r="AT46" s="184"/>
      <c r="AU46" s="185"/>
      <c r="AV46" s="186"/>
      <c r="BA46" s="204" t="s">
        <v>246</v>
      </c>
      <c r="BB46" s="205"/>
      <c r="BC46" s="181" t="s">
        <v>672</v>
      </c>
      <c r="BD46" s="181"/>
      <c r="BE46" s="181"/>
      <c r="BF46" s="181"/>
      <c r="BG46" s="181"/>
      <c r="BH46" s="181"/>
      <c r="BI46" s="181"/>
      <c r="BJ46" s="181"/>
      <c r="BK46" s="182">
        <v>631</v>
      </c>
      <c r="BL46" s="182"/>
      <c r="BM46" s="183"/>
      <c r="BN46" s="184"/>
      <c r="BO46" s="185"/>
      <c r="BP46" s="186"/>
      <c r="BQ46" s="204" t="s">
        <v>247</v>
      </c>
      <c r="BR46" s="205"/>
      <c r="BS46" s="181" t="s">
        <v>726</v>
      </c>
      <c r="BT46" s="181"/>
      <c r="BU46" s="181"/>
      <c r="BV46" s="181"/>
      <c r="BW46" s="181"/>
      <c r="BX46" s="181"/>
      <c r="BY46" s="181"/>
      <c r="BZ46" s="181"/>
      <c r="CA46" s="182">
        <v>495</v>
      </c>
      <c r="CB46" s="182"/>
      <c r="CC46" s="183"/>
      <c r="CD46" s="184"/>
      <c r="CE46" s="185"/>
      <c r="CF46" s="186"/>
      <c r="CG46" s="217" t="s">
        <v>248</v>
      </c>
      <c r="CH46" s="218"/>
      <c r="CI46" s="181" t="s">
        <v>775</v>
      </c>
      <c r="CJ46" s="181"/>
      <c r="CK46" s="181"/>
      <c r="CL46" s="181"/>
      <c r="CM46" s="181"/>
      <c r="CN46" s="181"/>
      <c r="CO46" s="181"/>
      <c r="CP46" s="181"/>
      <c r="CQ46" s="182">
        <v>420</v>
      </c>
      <c r="CR46" s="182"/>
      <c r="CS46" s="183"/>
      <c r="CT46" s="184"/>
      <c r="CU46" s="185"/>
      <c r="CV46" s="186"/>
    </row>
    <row r="47" spans="1:100" ht="12.75" customHeight="1" thickBot="1" x14ac:dyDescent="0.25">
      <c r="A47" s="204" t="s">
        <v>249</v>
      </c>
      <c r="B47" s="205"/>
      <c r="C47" s="181" t="s">
        <v>547</v>
      </c>
      <c r="D47" s="181"/>
      <c r="E47" s="181"/>
      <c r="F47" s="181"/>
      <c r="G47" s="181"/>
      <c r="H47" s="181"/>
      <c r="I47" s="181"/>
      <c r="J47" s="181"/>
      <c r="K47" s="182">
        <v>375</v>
      </c>
      <c r="L47" s="182"/>
      <c r="M47" s="183"/>
      <c r="N47" s="184"/>
      <c r="O47" s="185"/>
      <c r="P47" s="186"/>
      <c r="Q47" s="235" t="s">
        <v>250</v>
      </c>
      <c r="R47" s="218"/>
      <c r="S47" s="234" t="s">
        <v>598</v>
      </c>
      <c r="T47" s="181"/>
      <c r="U47" s="181"/>
      <c r="V47" s="181"/>
      <c r="W47" s="181"/>
      <c r="X47" s="181"/>
      <c r="Y47" s="181"/>
      <c r="Z47" s="181"/>
      <c r="AA47" s="182">
        <v>235</v>
      </c>
      <c r="AB47" s="182"/>
      <c r="AC47" s="183"/>
      <c r="AD47" s="262"/>
      <c r="AE47" s="263"/>
      <c r="AF47" s="264"/>
      <c r="AG47" s="220" t="s">
        <v>251</v>
      </c>
      <c r="AH47" s="221"/>
      <c r="AI47" s="221"/>
      <c r="AJ47" s="221"/>
      <c r="AK47" s="221"/>
      <c r="AL47" s="221"/>
      <c r="AM47" s="221"/>
      <c r="AN47" s="221"/>
      <c r="AO47" s="221"/>
      <c r="AP47" s="221"/>
      <c r="AQ47" s="222">
        <f>SUM(AQ25:AS46)</f>
        <v>10380</v>
      </c>
      <c r="AR47" s="222"/>
      <c r="AS47" s="223"/>
      <c r="AT47" s="175" t="str">
        <f>IF(AQ48="●","●",IF(COUNTA(AT25:AT46)=0,"",SUMIF(AT25:AT46,"●",AQ25:AQ46)+SUM(AT25:AT46)))</f>
        <v/>
      </c>
      <c r="AU47" s="176"/>
      <c r="AV47" s="177"/>
      <c r="BA47" s="204" t="s">
        <v>252</v>
      </c>
      <c r="BB47" s="205"/>
      <c r="BC47" s="181" t="s">
        <v>673</v>
      </c>
      <c r="BD47" s="181"/>
      <c r="BE47" s="181"/>
      <c r="BF47" s="181"/>
      <c r="BG47" s="181"/>
      <c r="BH47" s="181"/>
      <c r="BI47" s="181"/>
      <c r="BJ47" s="181"/>
      <c r="BK47" s="182">
        <v>415</v>
      </c>
      <c r="BL47" s="182"/>
      <c r="BM47" s="183"/>
      <c r="BN47" s="184"/>
      <c r="BO47" s="185"/>
      <c r="BP47" s="186"/>
      <c r="BQ47" s="204" t="s">
        <v>253</v>
      </c>
      <c r="BR47" s="205"/>
      <c r="BS47" s="181" t="s">
        <v>727</v>
      </c>
      <c r="BT47" s="181"/>
      <c r="BU47" s="181"/>
      <c r="BV47" s="181"/>
      <c r="BW47" s="181"/>
      <c r="BX47" s="181"/>
      <c r="BY47" s="181"/>
      <c r="BZ47" s="181"/>
      <c r="CA47" s="182">
        <v>285</v>
      </c>
      <c r="CB47" s="182"/>
      <c r="CC47" s="183"/>
      <c r="CD47" s="184"/>
      <c r="CE47" s="185"/>
      <c r="CF47" s="186"/>
      <c r="CG47" s="217" t="s">
        <v>254</v>
      </c>
      <c r="CH47" s="218"/>
      <c r="CI47" s="181" t="s">
        <v>776</v>
      </c>
      <c r="CJ47" s="181"/>
      <c r="CK47" s="181"/>
      <c r="CL47" s="181"/>
      <c r="CM47" s="181"/>
      <c r="CN47" s="181"/>
      <c r="CO47" s="181"/>
      <c r="CP47" s="181"/>
      <c r="CQ47" s="182">
        <v>455</v>
      </c>
      <c r="CR47" s="182"/>
      <c r="CS47" s="183"/>
      <c r="CT47" s="184"/>
      <c r="CU47" s="185"/>
      <c r="CV47" s="186"/>
    </row>
    <row r="48" spans="1:100" ht="12.75" customHeight="1" thickTop="1" x14ac:dyDescent="0.2">
      <c r="A48" s="204" t="s">
        <v>255</v>
      </c>
      <c r="B48" s="205"/>
      <c r="C48" s="181" t="s">
        <v>548</v>
      </c>
      <c r="D48" s="181"/>
      <c r="E48" s="181"/>
      <c r="F48" s="181"/>
      <c r="G48" s="181"/>
      <c r="H48" s="181"/>
      <c r="I48" s="181"/>
      <c r="J48" s="181"/>
      <c r="K48" s="182">
        <v>500</v>
      </c>
      <c r="L48" s="182"/>
      <c r="M48" s="183"/>
      <c r="N48" s="184"/>
      <c r="O48" s="185"/>
      <c r="P48" s="186"/>
      <c r="Q48" s="204" t="s">
        <v>256</v>
      </c>
      <c r="R48" s="205"/>
      <c r="S48" s="234" t="s">
        <v>599</v>
      </c>
      <c r="T48" s="181"/>
      <c r="U48" s="181"/>
      <c r="V48" s="181"/>
      <c r="W48" s="181"/>
      <c r="X48" s="181"/>
      <c r="Y48" s="181"/>
      <c r="Z48" s="181"/>
      <c r="AA48" s="182">
        <v>355</v>
      </c>
      <c r="AB48" s="182"/>
      <c r="AC48" s="183"/>
      <c r="AD48" s="262"/>
      <c r="AE48" s="263"/>
      <c r="AF48" s="264"/>
      <c r="AG48" s="253" t="s">
        <v>257</v>
      </c>
      <c r="AH48" s="254"/>
      <c r="AI48" s="236">
        <f>K22+K34+K37+K54+K68+AA23+AA37+AA60+AQ47+AQ16+AQ24</f>
        <v>56655</v>
      </c>
      <c r="AJ48" s="237"/>
      <c r="AK48" s="237"/>
      <c r="AL48" s="237"/>
      <c r="AM48" s="237"/>
      <c r="AN48" s="237"/>
      <c r="AO48" s="237"/>
      <c r="AP48" s="238"/>
      <c r="AQ48" s="245"/>
      <c r="AR48" s="246"/>
      <c r="AS48" s="246"/>
      <c r="AT48" s="247"/>
      <c r="AU48" s="247"/>
      <c r="AV48" s="248"/>
      <c r="BA48" s="204" t="s">
        <v>258</v>
      </c>
      <c r="BB48" s="205"/>
      <c r="BC48" s="181" t="s">
        <v>674</v>
      </c>
      <c r="BD48" s="181"/>
      <c r="BE48" s="181"/>
      <c r="BF48" s="181"/>
      <c r="BG48" s="181"/>
      <c r="BH48" s="181"/>
      <c r="BI48" s="181"/>
      <c r="BJ48" s="181"/>
      <c r="BK48" s="182">
        <v>460</v>
      </c>
      <c r="BL48" s="182"/>
      <c r="BM48" s="183"/>
      <c r="BN48" s="184"/>
      <c r="BO48" s="185"/>
      <c r="BP48" s="186"/>
      <c r="BQ48" s="204" t="s">
        <v>259</v>
      </c>
      <c r="BR48" s="205"/>
      <c r="BS48" s="181" t="s">
        <v>728</v>
      </c>
      <c r="BT48" s="181"/>
      <c r="BU48" s="181"/>
      <c r="BV48" s="181"/>
      <c r="BW48" s="181"/>
      <c r="BX48" s="181"/>
      <c r="BY48" s="181"/>
      <c r="BZ48" s="181"/>
      <c r="CA48" s="182">
        <v>560</v>
      </c>
      <c r="CB48" s="182"/>
      <c r="CC48" s="183"/>
      <c r="CD48" s="184"/>
      <c r="CE48" s="185"/>
      <c r="CF48" s="186"/>
      <c r="CG48" s="277" t="s">
        <v>260</v>
      </c>
      <c r="CH48" s="278"/>
      <c r="CI48" s="278"/>
      <c r="CJ48" s="278"/>
      <c r="CK48" s="278"/>
      <c r="CL48" s="278"/>
      <c r="CM48" s="278"/>
      <c r="CN48" s="278"/>
      <c r="CO48" s="278"/>
      <c r="CP48" s="279"/>
      <c r="CQ48" s="273">
        <f>SUM(CQ44:CS47)</f>
        <v>1735</v>
      </c>
      <c r="CR48" s="215"/>
      <c r="CS48" s="216"/>
      <c r="CT48" s="214" t="str">
        <f>IF(CQ60="●","●",IF(COUNTA(CT44:CT47)=0,"",SUMIF(CT44:CT47,"●",CQ44:CQ47)+SUM(CT44:CT47)))</f>
        <v/>
      </c>
      <c r="CU48" s="215"/>
      <c r="CV48" s="216"/>
    </row>
    <row r="49" spans="1:100" ht="12.75" customHeight="1" x14ac:dyDescent="0.2">
      <c r="A49" s="266" t="s">
        <v>261</v>
      </c>
      <c r="B49" s="267"/>
      <c r="C49" s="274" t="s">
        <v>549</v>
      </c>
      <c r="D49" s="275"/>
      <c r="E49" s="275"/>
      <c r="F49" s="275"/>
      <c r="G49" s="275"/>
      <c r="H49" s="275"/>
      <c r="I49" s="275"/>
      <c r="J49" s="276"/>
      <c r="K49" s="265">
        <v>320</v>
      </c>
      <c r="L49" s="185"/>
      <c r="M49" s="186"/>
      <c r="N49" s="184"/>
      <c r="O49" s="185"/>
      <c r="P49" s="186"/>
      <c r="Q49" s="204" t="s">
        <v>262</v>
      </c>
      <c r="R49" s="205"/>
      <c r="S49" s="181" t="s">
        <v>600</v>
      </c>
      <c r="T49" s="181"/>
      <c r="U49" s="181"/>
      <c r="V49" s="181"/>
      <c r="W49" s="181"/>
      <c r="X49" s="181"/>
      <c r="Y49" s="181"/>
      <c r="Z49" s="181"/>
      <c r="AA49" s="182">
        <v>315</v>
      </c>
      <c r="AB49" s="182"/>
      <c r="AC49" s="183"/>
      <c r="AD49" s="262"/>
      <c r="AE49" s="263"/>
      <c r="AF49" s="264"/>
      <c r="AG49" s="255"/>
      <c r="AH49" s="256"/>
      <c r="AI49" s="239"/>
      <c r="AJ49" s="240"/>
      <c r="AK49" s="240"/>
      <c r="AL49" s="240"/>
      <c r="AM49" s="240"/>
      <c r="AN49" s="240"/>
      <c r="AO49" s="240"/>
      <c r="AP49" s="241"/>
      <c r="AQ49" s="249"/>
      <c r="AR49" s="247"/>
      <c r="AS49" s="247"/>
      <c r="AT49" s="247"/>
      <c r="AU49" s="247"/>
      <c r="AV49" s="248"/>
      <c r="BA49" s="204" t="s">
        <v>263</v>
      </c>
      <c r="BB49" s="205"/>
      <c r="BC49" s="181" t="s">
        <v>675</v>
      </c>
      <c r="BD49" s="181"/>
      <c r="BE49" s="181"/>
      <c r="BF49" s="181"/>
      <c r="BG49" s="181"/>
      <c r="BH49" s="181"/>
      <c r="BI49" s="181"/>
      <c r="BJ49" s="181"/>
      <c r="BK49" s="182">
        <v>349</v>
      </c>
      <c r="BL49" s="182"/>
      <c r="BM49" s="183"/>
      <c r="BN49" s="184"/>
      <c r="BO49" s="185"/>
      <c r="BP49" s="186"/>
      <c r="BQ49" s="220" t="s">
        <v>264</v>
      </c>
      <c r="BR49" s="221"/>
      <c r="BS49" s="221"/>
      <c r="BT49" s="221"/>
      <c r="BU49" s="221"/>
      <c r="BV49" s="221"/>
      <c r="BW49" s="221"/>
      <c r="BX49" s="221"/>
      <c r="BY49" s="221"/>
      <c r="BZ49" s="221"/>
      <c r="CA49" s="222">
        <f>SUM(CA45:CC48)</f>
        <v>1750</v>
      </c>
      <c r="CB49" s="222"/>
      <c r="CC49" s="223"/>
      <c r="CD49" s="214" t="str">
        <f>IF(CQ60="●","●",IF(COUNTA(CD45:CD48)=0,"",SUMIF(CD45:CD48,"●",CA45:CA48)+SUM(CD45:CD48)))</f>
        <v/>
      </c>
      <c r="CE49" s="215"/>
      <c r="CF49" s="216"/>
      <c r="CG49" s="272" t="s">
        <v>265</v>
      </c>
      <c r="CH49" s="218"/>
      <c r="CI49" s="181" t="s">
        <v>777</v>
      </c>
      <c r="CJ49" s="181"/>
      <c r="CK49" s="181"/>
      <c r="CL49" s="181"/>
      <c r="CM49" s="181"/>
      <c r="CN49" s="181"/>
      <c r="CO49" s="181"/>
      <c r="CP49" s="181"/>
      <c r="CQ49" s="182">
        <v>310</v>
      </c>
      <c r="CR49" s="182"/>
      <c r="CS49" s="183"/>
      <c r="CT49" s="184"/>
      <c r="CU49" s="185"/>
      <c r="CV49" s="186"/>
    </row>
    <row r="50" spans="1:100" ht="12.75" customHeight="1" thickBot="1" x14ac:dyDescent="0.25">
      <c r="A50" s="272" t="s">
        <v>266</v>
      </c>
      <c r="B50" s="205"/>
      <c r="C50" s="181" t="s">
        <v>550</v>
      </c>
      <c r="D50" s="181"/>
      <c r="E50" s="181"/>
      <c r="F50" s="181"/>
      <c r="G50" s="181"/>
      <c r="H50" s="181"/>
      <c r="I50" s="181"/>
      <c r="J50" s="181"/>
      <c r="K50" s="182">
        <v>415</v>
      </c>
      <c r="L50" s="182"/>
      <c r="M50" s="183"/>
      <c r="N50" s="184"/>
      <c r="O50" s="185"/>
      <c r="P50" s="186"/>
      <c r="Q50" s="217" t="s">
        <v>267</v>
      </c>
      <c r="R50" s="205"/>
      <c r="S50" s="181" t="s">
        <v>601</v>
      </c>
      <c r="T50" s="181"/>
      <c r="U50" s="181"/>
      <c r="V50" s="181"/>
      <c r="W50" s="181"/>
      <c r="X50" s="181"/>
      <c r="Y50" s="181"/>
      <c r="Z50" s="181"/>
      <c r="AA50" s="182">
        <v>345</v>
      </c>
      <c r="AB50" s="182"/>
      <c r="AC50" s="183"/>
      <c r="AD50" s="262"/>
      <c r="AE50" s="263"/>
      <c r="AF50" s="264"/>
      <c r="AG50" s="257"/>
      <c r="AH50" s="258"/>
      <c r="AI50" s="242"/>
      <c r="AJ50" s="243"/>
      <c r="AK50" s="243"/>
      <c r="AL50" s="243"/>
      <c r="AM50" s="243"/>
      <c r="AN50" s="243"/>
      <c r="AO50" s="243"/>
      <c r="AP50" s="244"/>
      <c r="AQ50" s="250"/>
      <c r="AR50" s="251"/>
      <c r="AS50" s="251"/>
      <c r="AT50" s="251"/>
      <c r="AU50" s="251"/>
      <c r="AV50" s="252"/>
      <c r="BA50" s="204" t="s">
        <v>268</v>
      </c>
      <c r="BB50" s="205"/>
      <c r="BC50" s="181" t="s">
        <v>676</v>
      </c>
      <c r="BD50" s="181"/>
      <c r="BE50" s="181"/>
      <c r="BF50" s="181"/>
      <c r="BG50" s="181"/>
      <c r="BH50" s="181"/>
      <c r="BI50" s="181"/>
      <c r="BJ50" s="181"/>
      <c r="BK50" s="182">
        <v>660</v>
      </c>
      <c r="BL50" s="182"/>
      <c r="BM50" s="183"/>
      <c r="BN50" s="184"/>
      <c r="BO50" s="185"/>
      <c r="BP50" s="186"/>
      <c r="BQ50" s="204" t="s">
        <v>269</v>
      </c>
      <c r="BR50" s="205"/>
      <c r="BS50" s="181" t="s">
        <v>729</v>
      </c>
      <c r="BT50" s="181"/>
      <c r="BU50" s="181"/>
      <c r="BV50" s="181"/>
      <c r="BW50" s="181"/>
      <c r="BX50" s="181"/>
      <c r="BY50" s="181"/>
      <c r="BZ50" s="181"/>
      <c r="CA50" s="182">
        <v>480</v>
      </c>
      <c r="CB50" s="182"/>
      <c r="CC50" s="183"/>
      <c r="CD50" s="184"/>
      <c r="CE50" s="185"/>
      <c r="CF50" s="186"/>
      <c r="CG50" s="272" t="s">
        <v>270</v>
      </c>
      <c r="CH50" s="218"/>
      <c r="CI50" s="181" t="s">
        <v>778</v>
      </c>
      <c r="CJ50" s="181"/>
      <c r="CK50" s="181"/>
      <c r="CL50" s="181"/>
      <c r="CM50" s="181"/>
      <c r="CN50" s="181"/>
      <c r="CO50" s="181"/>
      <c r="CP50" s="181"/>
      <c r="CQ50" s="182">
        <v>325</v>
      </c>
      <c r="CR50" s="182"/>
      <c r="CS50" s="183"/>
      <c r="CT50" s="184"/>
      <c r="CU50" s="185"/>
      <c r="CV50" s="186"/>
    </row>
    <row r="51" spans="1:100" ht="12.75" customHeight="1" x14ac:dyDescent="0.2">
      <c r="A51" s="204" t="s">
        <v>271</v>
      </c>
      <c r="B51" s="205"/>
      <c r="C51" s="234" t="s">
        <v>551</v>
      </c>
      <c r="D51" s="181"/>
      <c r="E51" s="181"/>
      <c r="F51" s="181"/>
      <c r="G51" s="181"/>
      <c r="H51" s="181"/>
      <c r="I51" s="181"/>
      <c r="J51" s="181"/>
      <c r="K51" s="182">
        <v>445</v>
      </c>
      <c r="L51" s="182"/>
      <c r="M51" s="183"/>
      <c r="N51" s="184"/>
      <c r="O51" s="185"/>
      <c r="P51" s="186"/>
      <c r="Q51" s="233" t="s">
        <v>272</v>
      </c>
      <c r="R51" s="205"/>
      <c r="S51" s="234" t="s">
        <v>602</v>
      </c>
      <c r="T51" s="181"/>
      <c r="U51" s="181"/>
      <c r="V51" s="181"/>
      <c r="W51" s="181"/>
      <c r="X51" s="181"/>
      <c r="Y51" s="181"/>
      <c r="Z51" s="181"/>
      <c r="AA51" s="182">
        <v>340</v>
      </c>
      <c r="AB51" s="182"/>
      <c r="AC51" s="183"/>
      <c r="AD51" s="262"/>
      <c r="AE51" s="263"/>
      <c r="AF51" s="264"/>
      <c r="BA51" s="220" t="s">
        <v>273</v>
      </c>
      <c r="BB51" s="221"/>
      <c r="BC51" s="221"/>
      <c r="BD51" s="221"/>
      <c r="BE51" s="221"/>
      <c r="BF51" s="221"/>
      <c r="BG51" s="221"/>
      <c r="BH51" s="221"/>
      <c r="BI51" s="221"/>
      <c r="BJ51" s="221"/>
      <c r="BK51" s="222">
        <f>SUM(BK46:BM50)</f>
        <v>2515</v>
      </c>
      <c r="BL51" s="222"/>
      <c r="BM51" s="223"/>
      <c r="BN51" s="214" t="str">
        <f>IF(CQ60="●","●",IF(COUNTA(BN46:BN50)=0,"",SUMIF(BN46:BN50,"●",BK46:BK50)+SUM(BN46:BN50)))</f>
        <v/>
      </c>
      <c r="BO51" s="215"/>
      <c r="BP51" s="216"/>
      <c r="BQ51" s="204" t="s">
        <v>274</v>
      </c>
      <c r="BR51" s="205"/>
      <c r="BS51" s="181" t="s">
        <v>730</v>
      </c>
      <c r="BT51" s="181"/>
      <c r="BU51" s="181"/>
      <c r="BV51" s="181"/>
      <c r="BW51" s="181"/>
      <c r="BX51" s="181"/>
      <c r="BY51" s="181"/>
      <c r="BZ51" s="181"/>
      <c r="CA51" s="182">
        <v>445</v>
      </c>
      <c r="CB51" s="182"/>
      <c r="CC51" s="183"/>
      <c r="CD51" s="184"/>
      <c r="CE51" s="185"/>
      <c r="CF51" s="186"/>
      <c r="CG51" s="272" t="s">
        <v>275</v>
      </c>
      <c r="CH51" s="218"/>
      <c r="CI51" s="181" t="s">
        <v>779</v>
      </c>
      <c r="CJ51" s="181"/>
      <c r="CK51" s="181"/>
      <c r="CL51" s="181"/>
      <c r="CM51" s="181"/>
      <c r="CN51" s="181"/>
      <c r="CO51" s="181"/>
      <c r="CP51" s="181"/>
      <c r="CQ51" s="182">
        <v>300</v>
      </c>
      <c r="CR51" s="182"/>
      <c r="CS51" s="183"/>
      <c r="CT51" s="184"/>
      <c r="CU51" s="185"/>
      <c r="CV51" s="186"/>
    </row>
    <row r="52" spans="1:100" ht="12.75" customHeight="1" x14ac:dyDescent="0.2">
      <c r="A52" s="204" t="s">
        <v>276</v>
      </c>
      <c r="B52" s="205"/>
      <c r="C52" s="181" t="s">
        <v>552</v>
      </c>
      <c r="D52" s="181"/>
      <c r="E52" s="181"/>
      <c r="F52" s="181"/>
      <c r="G52" s="181"/>
      <c r="H52" s="181"/>
      <c r="I52" s="181"/>
      <c r="J52" s="181"/>
      <c r="K52" s="182">
        <v>450</v>
      </c>
      <c r="L52" s="182"/>
      <c r="M52" s="183"/>
      <c r="N52" s="184"/>
      <c r="O52" s="185"/>
      <c r="P52" s="186"/>
      <c r="Q52" s="233" t="s">
        <v>277</v>
      </c>
      <c r="R52" s="205"/>
      <c r="S52" s="234" t="s">
        <v>603</v>
      </c>
      <c r="T52" s="181"/>
      <c r="U52" s="181"/>
      <c r="V52" s="181"/>
      <c r="W52" s="181"/>
      <c r="X52" s="181"/>
      <c r="Y52" s="181"/>
      <c r="Z52" s="181"/>
      <c r="AA52" s="182">
        <v>295</v>
      </c>
      <c r="AB52" s="182"/>
      <c r="AC52" s="183"/>
      <c r="AD52" s="262"/>
      <c r="AE52" s="263"/>
      <c r="AF52" s="264"/>
      <c r="BA52" s="204" t="s">
        <v>278</v>
      </c>
      <c r="BB52" s="205"/>
      <c r="BC52" s="181" t="s">
        <v>677</v>
      </c>
      <c r="BD52" s="181"/>
      <c r="BE52" s="181"/>
      <c r="BF52" s="181"/>
      <c r="BG52" s="181"/>
      <c r="BH52" s="181"/>
      <c r="BI52" s="181"/>
      <c r="BJ52" s="181"/>
      <c r="BK52" s="182">
        <v>500</v>
      </c>
      <c r="BL52" s="182"/>
      <c r="BM52" s="183"/>
      <c r="BN52" s="184"/>
      <c r="BO52" s="185"/>
      <c r="BP52" s="186"/>
      <c r="BQ52" s="235" t="s">
        <v>279</v>
      </c>
      <c r="BR52" s="218"/>
      <c r="BS52" s="181" t="s">
        <v>731</v>
      </c>
      <c r="BT52" s="181"/>
      <c r="BU52" s="181"/>
      <c r="BV52" s="181"/>
      <c r="BW52" s="181"/>
      <c r="BX52" s="181"/>
      <c r="BY52" s="181"/>
      <c r="BZ52" s="181"/>
      <c r="CA52" s="182">
        <v>330</v>
      </c>
      <c r="CB52" s="182"/>
      <c r="CC52" s="183"/>
      <c r="CD52" s="184"/>
      <c r="CE52" s="185"/>
      <c r="CF52" s="186"/>
      <c r="CG52" s="220" t="s">
        <v>280</v>
      </c>
      <c r="CH52" s="221"/>
      <c r="CI52" s="221"/>
      <c r="CJ52" s="221"/>
      <c r="CK52" s="221"/>
      <c r="CL52" s="221"/>
      <c r="CM52" s="221"/>
      <c r="CN52" s="221"/>
      <c r="CO52" s="221"/>
      <c r="CP52" s="221"/>
      <c r="CQ52" s="222">
        <f>SUM(CQ49:CS51)</f>
        <v>935</v>
      </c>
      <c r="CR52" s="222"/>
      <c r="CS52" s="223"/>
      <c r="CT52" s="214" t="str">
        <f>IF(CQ60="●","●",IF(COUNTA(CT49:CT51)=0,"",SUMIF(CT49:CT51,"●",CQ49:CQ51)+SUM(CT49:CT51)))</f>
        <v/>
      </c>
      <c r="CU52" s="215"/>
      <c r="CV52" s="216"/>
    </row>
    <row r="53" spans="1:100" ht="12.75" customHeight="1" x14ac:dyDescent="0.2">
      <c r="A53" s="204" t="s">
        <v>281</v>
      </c>
      <c r="B53" s="205"/>
      <c r="C53" s="181" t="s">
        <v>553</v>
      </c>
      <c r="D53" s="181"/>
      <c r="E53" s="181"/>
      <c r="F53" s="181"/>
      <c r="G53" s="181"/>
      <c r="H53" s="181"/>
      <c r="I53" s="181"/>
      <c r="J53" s="181"/>
      <c r="K53" s="182">
        <v>315</v>
      </c>
      <c r="L53" s="182"/>
      <c r="M53" s="183"/>
      <c r="N53" s="184"/>
      <c r="O53" s="185"/>
      <c r="P53" s="186"/>
      <c r="Q53" s="233" t="s">
        <v>282</v>
      </c>
      <c r="R53" s="205"/>
      <c r="S53" s="234" t="s">
        <v>604</v>
      </c>
      <c r="T53" s="181"/>
      <c r="U53" s="181"/>
      <c r="V53" s="181"/>
      <c r="W53" s="181"/>
      <c r="X53" s="181"/>
      <c r="Y53" s="181"/>
      <c r="Z53" s="181"/>
      <c r="AA53" s="182">
        <v>425</v>
      </c>
      <c r="AB53" s="182"/>
      <c r="AC53" s="183"/>
      <c r="AD53" s="262"/>
      <c r="AE53" s="263"/>
      <c r="AF53" s="264"/>
      <c r="BA53" s="204" t="s">
        <v>283</v>
      </c>
      <c r="BB53" s="205"/>
      <c r="BC53" s="181" t="s">
        <v>678</v>
      </c>
      <c r="BD53" s="181"/>
      <c r="BE53" s="181"/>
      <c r="BF53" s="181"/>
      <c r="BG53" s="181"/>
      <c r="BH53" s="181"/>
      <c r="BI53" s="181"/>
      <c r="BJ53" s="181"/>
      <c r="BK53" s="182">
        <v>450</v>
      </c>
      <c r="BL53" s="182"/>
      <c r="BM53" s="183"/>
      <c r="BN53" s="184"/>
      <c r="BO53" s="185"/>
      <c r="BP53" s="186"/>
      <c r="BQ53" s="204" t="s">
        <v>284</v>
      </c>
      <c r="BR53" s="205"/>
      <c r="BS53" s="181" t="s">
        <v>732</v>
      </c>
      <c r="BT53" s="181"/>
      <c r="BU53" s="181"/>
      <c r="BV53" s="181"/>
      <c r="BW53" s="181"/>
      <c r="BX53" s="181"/>
      <c r="BY53" s="181"/>
      <c r="BZ53" s="181"/>
      <c r="CA53" s="182">
        <v>450</v>
      </c>
      <c r="CB53" s="182"/>
      <c r="CC53" s="183"/>
      <c r="CD53" s="184"/>
      <c r="CE53" s="185"/>
      <c r="CF53" s="186"/>
      <c r="CG53" s="217" t="s">
        <v>285</v>
      </c>
      <c r="CH53" s="218"/>
      <c r="CI53" s="181" t="s">
        <v>780</v>
      </c>
      <c r="CJ53" s="181"/>
      <c r="CK53" s="181"/>
      <c r="CL53" s="181"/>
      <c r="CM53" s="181"/>
      <c r="CN53" s="181"/>
      <c r="CO53" s="181"/>
      <c r="CP53" s="181"/>
      <c r="CQ53" s="182">
        <v>370</v>
      </c>
      <c r="CR53" s="182"/>
      <c r="CS53" s="183"/>
      <c r="CT53" s="184"/>
      <c r="CU53" s="185"/>
      <c r="CV53" s="186"/>
    </row>
    <row r="54" spans="1:100" ht="12.75" customHeight="1" x14ac:dyDescent="0.2">
      <c r="A54" s="220" t="s">
        <v>286</v>
      </c>
      <c r="B54" s="221"/>
      <c r="C54" s="221"/>
      <c r="D54" s="221"/>
      <c r="E54" s="221"/>
      <c r="F54" s="221"/>
      <c r="G54" s="221"/>
      <c r="H54" s="221"/>
      <c r="I54" s="221"/>
      <c r="J54" s="221"/>
      <c r="K54" s="222">
        <f>SUM(K38:M53)</f>
        <v>7426</v>
      </c>
      <c r="L54" s="222"/>
      <c r="M54" s="223"/>
      <c r="N54" s="214" t="str">
        <f>IF(AQ48="●","●",IF(COUNTA(N38:N53)=0,"",SUMIF(N38:N53,"●",K38:K53)+SUM(N38:N53)))</f>
        <v/>
      </c>
      <c r="O54" s="215"/>
      <c r="P54" s="216"/>
      <c r="Q54" s="204" t="s">
        <v>287</v>
      </c>
      <c r="R54" s="205"/>
      <c r="S54" s="181" t="s">
        <v>605</v>
      </c>
      <c r="T54" s="181"/>
      <c r="U54" s="181"/>
      <c r="V54" s="181"/>
      <c r="W54" s="181"/>
      <c r="X54" s="181"/>
      <c r="Y54" s="181"/>
      <c r="Z54" s="181"/>
      <c r="AA54" s="182">
        <v>445</v>
      </c>
      <c r="AB54" s="182"/>
      <c r="AC54" s="183"/>
      <c r="AD54" s="262"/>
      <c r="AE54" s="263"/>
      <c r="AF54" s="264"/>
      <c r="BA54" s="204" t="s">
        <v>288</v>
      </c>
      <c r="BB54" s="205"/>
      <c r="BC54" s="181" t="s">
        <v>679</v>
      </c>
      <c r="BD54" s="181"/>
      <c r="BE54" s="181"/>
      <c r="BF54" s="181"/>
      <c r="BG54" s="181"/>
      <c r="BH54" s="181"/>
      <c r="BI54" s="181"/>
      <c r="BJ54" s="181"/>
      <c r="BK54" s="182">
        <v>325</v>
      </c>
      <c r="BL54" s="182"/>
      <c r="BM54" s="183"/>
      <c r="BN54" s="184"/>
      <c r="BO54" s="185"/>
      <c r="BP54" s="186"/>
      <c r="BQ54" s="204" t="s">
        <v>289</v>
      </c>
      <c r="BR54" s="205"/>
      <c r="BS54" s="181" t="s">
        <v>733</v>
      </c>
      <c r="BT54" s="181"/>
      <c r="BU54" s="181"/>
      <c r="BV54" s="181"/>
      <c r="BW54" s="181"/>
      <c r="BX54" s="181"/>
      <c r="BY54" s="181"/>
      <c r="BZ54" s="181"/>
      <c r="CA54" s="182">
        <v>500</v>
      </c>
      <c r="CB54" s="182"/>
      <c r="CC54" s="183"/>
      <c r="CD54" s="184"/>
      <c r="CE54" s="185"/>
      <c r="CF54" s="186"/>
      <c r="CG54" s="217" t="s">
        <v>290</v>
      </c>
      <c r="CH54" s="218"/>
      <c r="CI54" s="181" t="s">
        <v>781</v>
      </c>
      <c r="CJ54" s="181"/>
      <c r="CK54" s="181"/>
      <c r="CL54" s="181"/>
      <c r="CM54" s="181"/>
      <c r="CN54" s="181"/>
      <c r="CO54" s="181"/>
      <c r="CP54" s="181"/>
      <c r="CQ54" s="182">
        <v>270</v>
      </c>
      <c r="CR54" s="182"/>
      <c r="CS54" s="183"/>
      <c r="CT54" s="184"/>
      <c r="CU54" s="185"/>
      <c r="CV54" s="186"/>
    </row>
    <row r="55" spans="1:100" ht="12.75" customHeight="1" x14ac:dyDescent="0.2">
      <c r="A55" s="204" t="s">
        <v>291</v>
      </c>
      <c r="B55" s="205"/>
      <c r="C55" s="181" t="s">
        <v>554</v>
      </c>
      <c r="D55" s="181"/>
      <c r="E55" s="181"/>
      <c r="F55" s="181"/>
      <c r="G55" s="181"/>
      <c r="H55" s="181"/>
      <c r="I55" s="181"/>
      <c r="J55" s="181"/>
      <c r="K55" s="182">
        <v>625</v>
      </c>
      <c r="L55" s="182"/>
      <c r="M55" s="183"/>
      <c r="N55" s="184"/>
      <c r="O55" s="185"/>
      <c r="P55" s="186"/>
      <c r="Q55" s="204" t="s">
        <v>292</v>
      </c>
      <c r="R55" s="205"/>
      <c r="S55" s="181" t="s">
        <v>606</v>
      </c>
      <c r="T55" s="181"/>
      <c r="U55" s="181"/>
      <c r="V55" s="181"/>
      <c r="W55" s="181"/>
      <c r="X55" s="181"/>
      <c r="Y55" s="181"/>
      <c r="Z55" s="181"/>
      <c r="AA55" s="182">
        <v>760</v>
      </c>
      <c r="AB55" s="182"/>
      <c r="AC55" s="183"/>
      <c r="AD55" s="262"/>
      <c r="AE55" s="263"/>
      <c r="AF55" s="264"/>
      <c r="BA55" s="204" t="s">
        <v>293</v>
      </c>
      <c r="BB55" s="205"/>
      <c r="BC55" s="181" t="s">
        <v>680</v>
      </c>
      <c r="BD55" s="181"/>
      <c r="BE55" s="181"/>
      <c r="BF55" s="181"/>
      <c r="BG55" s="181"/>
      <c r="BH55" s="181"/>
      <c r="BI55" s="181"/>
      <c r="BJ55" s="181"/>
      <c r="BK55" s="182">
        <v>430</v>
      </c>
      <c r="BL55" s="182"/>
      <c r="BM55" s="183"/>
      <c r="BN55" s="184"/>
      <c r="BO55" s="185"/>
      <c r="BP55" s="186"/>
      <c r="BQ55" s="235" t="s">
        <v>294</v>
      </c>
      <c r="BR55" s="218"/>
      <c r="BS55" s="181" t="s">
        <v>734</v>
      </c>
      <c r="BT55" s="181"/>
      <c r="BU55" s="181"/>
      <c r="BV55" s="181"/>
      <c r="BW55" s="181"/>
      <c r="BX55" s="181"/>
      <c r="BY55" s="181"/>
      <c r="BZ55" s="181"/>
      <c r="CA55" s="182">
        <v>360</v>
      </c>
      <c r="CB55" s="182"/>
      <c r="CC55" s="183"/>
      <c r="CD55" s="184"/>
      <c r="CE55" s="185"/>
      <c r="CF55" s="186"/>
      <c r="CG55" s="217" t="s">
        <v>295</v>
      </c>
      <c r="CH55" s="218"/>
      <c r="CI55" s="181" t="s">
        <v>782</v>
      </c>
      <c r="CJ55" s="181"/>
      <c r="CK55" s="181"/>
      <c r="CL55" s="181"/>
      <c r="CM55" s="181"/>
      <c r="CN55" s="181"/>
      <c r="CO55" s="181"/>
      <c r="CP55" s="181"/>
      <c r="CQ55" s="182">
        <v>410</v>
      </c>
      <c r="CR55" s="182"/>
      <c r="CS55" s="183"/>
      <c r="CT55" s="184"/>
      <c r="CU55" s="185"/>
      <c r="CV55" s="186"/>
    </row>
    <row r="56" spans="1:100" ht="12.75" customHeight="1" x14ac:dyDescent="0.2">
      <c r="A56" s="204" t="s">
        <v>296</v>
      </c>
      <c r="B56" s="205"/>
      <c r="C56" s="271" t="s">
        <v>555</v>
      </c>
      <c r="D56" s="271"/>
      <c r="E56" s="271"/>
      <c r="F56" s="271"/>
      <c r="G56" s="271"/>
      <c r="H56" s="271"/>
      <c r="I56" s="271"/>
      <c r="J56" s="271"/>
      <c r="K56" s="182">
        <v>310</v>
      </c>
      <c r="L56" s="182"/>
      <c r="M56" s="183"/>
      <c r="N56" s="184"/>
      <c r="O56" s="185"/>
      <c r="P56" s="186"/>
      <c r="Q56" s="204" t="s">
        <v>297</v>
      </c>
      <c r="R56" s="205"/>
      <c r="S56" s="181" t="s">
        <v>607</v>
      </c>
      <c r="T56" s="181"/>
      <c r="U56" s="181"/>
      <c r="V56" s="181"/>
      <c r="W56" s="181"/>
      <c r="X56" s="181"/>
      <c r="Y56" s="181"/>
      <c r="Z56" s="181"/>
      <c r="AA56" s="182">
        <v>415</v>
      </c>
      <c r="AB56" s="182"/>
      <c r="AC56" s="183"/>
      <c r="AD56" s="262"/>
      <c r="AE56" s="263"/>
      <c r="AF56" s="264"/>
      <c r="BA56" s="204" t="s">
        <v>298</v>
      </c>
      <c r="BB56" s="205"/>
      <c r="BC56" s="181" t="s">
        <v>681</v>
      </c>
      <c r="BD56" s="181"/>
      <c r="BE56" s="181"/>
      <c r="BF56" s="181"/>
      <c r="BG56" s="181"/>
      <c r="BH56" s="181"/>
      <c r="BI56" s="181"/>
      <c r="BJ56" s="181"/>
      <c r="BK56" s="182">
        <v>310</v>
      </c>
      <c r="BL56" s="182"/>
      <c r="BM56" s="183"/>
      <c r="BN56" s="184"/>
      <c r="BO56" s="185"/>
      <c r="BP56" s="186"/>
      <c r="BQ56" s="235" t="s">
        <v>299</v>
      </c>
      <c r="BR56" s="218"/>
      <c r="BS56" s="181" t="s">
        <v>735</v>
      </c>
      <c r="BT56" s="181"/>
      <c r="BU56" s="181"/>
      <c r="BV56" s="181"/>
      <c r="BW56" s="181"/>
      <c r="BX56" s="181"/>
      <c r="BY56" s="181"/>
      <c r="BZ56" s="181"/>
      <c r="CA56" s="182">
        <v>540</v>
      </c>
      <c r="CB56" s="182"/>
      <c r="CC56" s="183"/>
      <c r="CD56" s="184"/>
      <c r="CE56" s="185"/>
      <c r="CF56" s="186"/>
      <c r="CG56" s="217" t="s">
        <v>300</v>
      </c>
      <c r="CH56" s="218"/>
      <c r="CI56" s="181" t="s">
        <v>783</v>
      </c>
      <c r="CJ56" s="181"/>
      <c r="CK56" s="181"/>
      <c r="CL56" s="181"/>
      <c r="CM56" s="181"/>
      <c r="CN56" s="181"/>
      <c r="CO56" s="181"/>
      <c r="CP56" s="181"/>
      <c r="CQ56" s="182">
        <v>295</v>
      </c>
      <c r="CR56" s="182"/>
      <c r="CS56" s="183"/>
      <c r="CT56" s="184"/>
      <c r="CU56" s="185"/>
      <c r="CV56" s="186"/>
    </row>
    <row r="57" spans="1:100" ht="12.75" customHeight="1" x14ac:dyDescent="0.2">
      <c r="A57" s="204" t="s">
        <v>301</v>
      </c>
      <c r="B57" s="205"/>
      <c r="C57" s="181" t="s">
        <v>556</v>
      </c>
      <c r="D57" s="181"/>
      <c r="E57" s="181"/>
      <c r="F57" s="181"/>
      <c r="G57" s="181"/>
      <c r="H57" s="181"/>
      <c r="I57" s="181"/>
      <c r="J57" s="181"/>
      <c r="K57" s="182">
        <v>455</v>
      </c>
      <c r="L57" s="182"/>
      <c r="M57" s="183"/>
      <c r="N57" s="184"/>
      <c r="O57" s="185"/>
      <c r="P57" s="186"/>
      <c r="Q57" s="266" t="s">
        <v>302</v>
      </c>
      <c r="R57" s="267"/>
      <c r="S57" s="268" t="s">
        <v>608</v>
      </c>
      <c r="T57" s="269"/>
      <c r="U57" s="269"/>
      <c r="V57" s="269"/>
      <c r="W57" s="269"/>
      <c r="X57" s="269"/>
      <c r="Y57" s="269"/>
      <c r="Z57" s="270"/>
      <c r="AA57" s="265">
        <v>450</v>
      </c>
      <c r="AB57" s="185"/>
      <c r="AC57" s="186"/>
      <c r="AD57" s="262"/>
      <c r="AE57" s="263"/>
      <c r="AF57" s="264"/>
      <c r="AK57" s="261" t="s">
        <v>303</v>
      </c>
      <c r="AL57" s="261"/>
      <c r="AM57" s="261"/>
      <c r="AN57" s="261"/>
      <c r="AO57" s="261"/>
      <c r="AP57" s="261"/>
      <c r="AQ57" s="261"/>
      <c r="AR57" s="261"/>
      <c r="AS57" s="261"/>
      <c r="AT57" s="261"/>
      <c r="BA57" s="204" t="s">
        <v>304</v>
      </c>
      <c r="BB57" s="205"/>
      <c r="BC57" s="181" t="s">
        <v>682</v>
      </c>
      <c r="BD57" s="181"/>
      <c r="BE57" s="181"/>
      <c r="BF57" s="181"/>
      <c r="BG57" s="181"/>
      <c r="BH57" s="181"/>
      <c r="BI57" s="181"/>
      <c r="BJ57" s="181"/>
      <c r="BK57" s="182">
        <v>350</v>
      </c>
      <c r="BL57" s="182"/>
      <c r="BM57" s="183"/>
      <c r="BN57" s="184"/>
      <c r="BO57" s="185"/>
      <c r="BP57" s="186"/>
      <c r="BQ57" s="235" t="s">
        <v>305</v>
      </c>
      <c r="BR57" s="218"/>
      <c r="BS57" s="181" t="s">
        <v>736</v>
      </c>
      <c r="BT57" s="181"/>
      <c r="BU57" s="181"/>
      <c r="BV57" s="181"/>
      <c r="BW57" s="181"/>
      <c r="BX57" s="181"/>
      <c r="BY57" s="181"/>
      <c r="BZ57" s="181"/>
      <c r="CA57" s="182">
        <v>435</v>
      </c>
      <c r="CB57" s="182"/>
      <c r="CC57" s="183"/>
      <c r="CD57" s="184"/>
      <c r="CE57" s="185"/>
      <c r="CF57" s="186"/>
      <c r="CG57" s="217" t="s">
        <v>306</v>
      </c>
      <c r="CH57" s="218"/>
      <c r="CI57" s="181" t="s">
        <v>784</v>
      </c>
      <c r="CJ57" s="181"/>
      <c r="CK57" s="181"/>
      <c r="CL57" s="181"/>
      <c r="CM57" s="181"/>
      <c r="CN57" s="181"/>
      <c r="CO57" s="181"/>
      <c r="CP57" s="181"/>
      <c r="CQ57" s="182">
        <v>565</v>
      </c>
      <c r="CR57" s="182"/>
      <c r="CS57" s="183"/>
      <c r="CT57" s="184"/>
      <c r="CU57" s="185"/>
      <c r="CV57" s="186"/>
    </row>
    <row r="58" spans="1:100" ht="12.75" customHeight="1" x14ac:dyDescent="0.2">
      <c r="A58" s="204" t="s">
        <v>307</v>
      </c>
      <c r="B58" s="205"/>
      <c r="C58" s="181" t="s">
        <v>557</v>
      </c>
      <c r="D58" s="181"/>
      <c r="E58" s="181"/>
      <c r="F58" s="181"/>
      <c r="G58" s="181"/>
      <c r="H58" s="181"/>
      <c r="I58" s="181"/>
      <c r="J58" s="181"/>
      <c r="K58" s="182">
        <v>520</v>
      </c>
      <c r="L58" s="182"/>
      <c r="M58" s="183"/>
      <c r="N58" s="184"/>
      <c r="O58" s="185"/>
      <c r="P58" s="186"/>
      <c r="Q58" s="217" t="s">
        <v>308</v>
      </c>
      <c r="R58" s="205"/>
      <c r="S58" s="181" t="s">
        <v>609</v>
      </c>
      <c r="T58" s="181"/>
      <c r="U58" s="181"/>
      <c r="V58" s="181"/>
      <c r="W58" s="181"/>
      <c r="X58" s="181"/>
      <c r="Y58" s="181"/>
      <c r="Z58" s="181"/>
      <c r="AA58" s="182">
        <v>520</v>
      </c>
      <c r="AB58" s="182"/>
      <c r="AC58" s="183"/>
      <c r="AD58" s="262"/>
      <c r="AE58" s="263"/>
      <c r="AF58" s="264"/>
      <c r="AK58" s="259" t="s">
        <v>309</v>
      </c>
      <c r="AL58" s="259"/>
      <c r="AM58" s="259"/>
      <c r="AN58" s="259"/>
      <c r="AO58" s="259"/>
      <c r="AP58" s="260"/>
      <c r="AQ58" s="260"/>
      <c r="AR58" s="260"/>
      <c r="AS58" s="261" t="s">
        <v>310</v>
      </c>
      <c r="AT58" s="261"/>
      <c r="BA58" s="204" t="s">
        <v>311</v>
      </c>
      <c r="BB58" s="205"/>
      <c r="BC58" s="181" t="s">
        <v>683</v>
      </c>
      <c r="BD58" s="181"/>
      <c r="BE58" s="181"/>
      <c r="BF58" s="181"/>
      <c r="BG58" s="181"/>
      <c r="BH58" s="181"/>
      <c r="BI58" s="181"/>
      <c r="BJ58" s="181"/>
      <c r="BK58" s="182">
        <v>480</v>
      </c>
      <c r="BL58" s="182"/>
      <c r="BM58" s="183"/>
      <c r="BN58" s="184"/>
      <c r="BO58" s="185"/>
      <c r="BP58" s="186"/>
      <c r="BQ58" s="224" t="s">
        <v>312</v>
      </c>
      <c r="BR58" s="225"/>
      <c r="BS58" s="225"/>
      <c r="BT58" s="225"/>
      <c r="BU58" s="225"/>
      <c r="BV58" s="225"/>
      <c r="BW58" s="225"/>
      <c r="BX58" s="225"/>
      <c r="BY58" s="225"/>
      <c r="BZ58" s="225"/>
      <c r="CA58" s="226">
        <f>SUM(CA50:CC57)</f>
        <v>3540</v>
      </c>
      <c r="CB58" s="226"/>
      <c r="CC58" s="227"/>
      <c r="CD58" s="228" t="str">
        <f>IF(CQ60="●","●",IF(COUNTA(CD50:CD57)=0,"",SUMIF(CD50:CD57,"●",CA50:CA57)+SUM(CD50:CD57)))</f>
        <v/>
      </c>
      <c r="CE58" s="229"/>
      <c r="CF58" s="230"/>
      <c r="CG58" s="217" t="s">
        <v>313</v>
      </c>
      <c r="CH58" s="218"/>
      <c r="CI58" s="181" t="s">
        <v>785</v>
      </c>
      <c r="CJ58" s="181"/>
      <c r="CK58" s="181"/>
      <c r="CL58" s="181"/>
      <c r="CM58" s="181"/>
      <c r="CN58" s="181"/>
      <c r="CO58" s="181"/>
      <c r="CP58" s="181"/>
      <c r="CQ58" s="182">
        <v>480</v>
      </c>
      <c r="CR58" s="182"/>
      <c r="CS58" s="183"/>
      <c r="CT58" s="184"/>
      <c r="CU58" s="185"/>
      <c r="CV58" s="186"/>
    </row>
    <row r="59" spans="1:100" ht="12.75" customHeight="1" thickBot="1" x14ac:dyDescent="0.25">
      <c r="A59" s="204" t="s">
        <v>314</v>
      </c>
      <c r="B59" s="205"/>
      <c r="C59" s="181" t="s">
        <v>558</v>
      </c>
      <c r="D59" s="181"/>
      <c r="E59" s="181"/>
      <c r="F59" s="181"/>
      <c r="G59" s="181"/>
      <c r="H59" s="181"/>
      <c r="I59" s="181"/>
      <c r="J59" s="181"/>
      <c r="K59" s="182">
        <v>535</v>
      </c>
      <c r="L59" s="182"/>
      <c r="M59" s="183"/>
      <c r="N59" s="184"/>
      <c r="O59" s="185"/>
      <c r="P59" s="186"/>
      <c r="Q59" s="217" t="s">
        <v>315</v>
      </c>
      <c r="R59" s="205"/>
      <c r="S59" s="181" t="s">
        <v>610</v>
      </c>
      <c r="T59" s="181"/>
      <c r="U59" s="181"/>
      <c r="V59" s="181"/>
      <c r="W59" s="181"/>
      <c r="X59" s="181"/>
      <c r="Y59" s="181"/>
      <c r="Z59" s="181"/>
      <c r="AA59" s="182">
        <v>365</v>
      </c>
      <c r="AB59" s="182"/>
      <c r="AC59" s="183"/>
      <c r="AD59" s="262"/>
      <c r="AE59" s="263"/>
      <c r="AF59" s="264"/>
      <c r="AK59" s="259" t="s">
        <v>316</v>
      </c>
      <c r="AL59" s="259"/>
      <c r="AM59" s="259"/>
      <c r="AN59" s="259"/>
      <c r="AO59" s="259"/>
      <c r="AP59" s="260"/>
      <c r="AQ59" s="260"/>
      <c r="AR59" s="260"/>
      <c r="AS59" s="261" t="s">
        <v>310</v>
      </c>
      <c r="AT59" s="261"/>
      <c r="BA59" s="204" t="s">
        <v>317</v>
      </c>
      <c r="BB59" s="205"/>
      <c r="BC59" s="181" t="s">
        <v>684</v>
      </c>
      <c r="BD59" s="181"/>
      <c r="BE59" s="181"/>
      <c r="BF59" s="181"/>
      <c r="BG59" s="181"/>
      <c r="BH59" s="181"/>
      <c r="BI59" s="181"/>
      <c r="BJ59" s="181"/>
      <c r="BK59" s="182">
        <v>460</v>
      </c>
      <c r="BL59" s="182"/>
      <c r="BM59" s="183"/>
      <c r="BN59" s="184"/>
      <c r="BO59" s="185"/>
      <c r="BP59" s="186"/>
      <c r="BQ59" s="217" t="s">
        <v>318</v>
      </c>
      <c r="BR59" s="218"/>
      <c r="BS59" s="181" t="s">
        <v>737</v>
      </c>
      <c r="BT59" s="181"/>
      <c r="BU59" s="181"/>
      <c r="BV59" s="181"/>
      <c r="BW59" s="181"/>
      <c r="BX59" s="181"/>
      <c r="BY59" s="181"/>
      <c r="BZ59" s="181"/>
      <c r="CA59" s="182">
        <v>325</v>
      </c>
      <c r="CB59" s="182"/>
      <c r="CC59" s="183"/>
      <c r="CD59" s="184"/>
      <c r="CE59" s="185"/>
      <c r="CF59" s="186"/>
      <c r="CG59" s="220" t="s">
        <v>319</v>
      </c>
      <c r="CH59" s="221"/>
      <c r="CI59" s="221"/>
      <c r="CJ59" s="221"/>
      <c r="CK59" s="221"/>
      <c r="CL59" s="221"/>
      <c r="CM59" s="221"/>
      <c r="CN59" s="221"/>
      <c r="CO59" s="221"/>
      <c r="CP59" s="221"/>
      <c r="CQ59" s="222">
        <f>SUM(CQ53:CS58)</f>
        <v>2390</v>
      </c>
      <c r="CR59" s="222"/>
      <c r="CS59" s="223"/>
      <c r="CT59" s="214" t="str">
        <f>IF(CQ60="●","●",IF(COUNTA(CT53:CT58)=0,"",SUMIF(CT53:CT58,"●",CQ53:CQ58)+SUM(CT53:CT58)))</f>
        <v/>
      </c>
      <c r="CU59" s="215"/>
      <c r="CV59" s="216"/>
    </row>
    <row r="60" spans="1:100" ht="12.75" customHeight="1" thickBot="1" x14ac:dyDescent="0.25">
      <c r="A60" s="235" t="s">
        <v>320</v>
      </c>
      <c r="B60" s="218"/>
      <c r="C60" s="181" t="s">
        <v>559</v>
      </c>
      <c r="D60" s="181"/>
      <c r="E60" s="181"/>
      <c r="F60" s="181"/>
      <c r="G60" s="181"/>
      <c r="H60" s="181"/>
      <c r="I60" s="181"/>
      <c r="J60" s="181"/>
      <c r="K60" s="182">
        <v>350</v>
      </c>
      <c r="L60" s="182"/>
      <c r="M60" s="183"/>
      <c r="N60" s="184"/>
      <c r="O60" s="185"/>
      <c r="P60" s="186"/>
      <c r="Q60" s="220" t="s">
        <v>321</v>
      </c>
      <c r="R60" s="221"/>
      <c r="S60" s="221"/>
      <c r="T60" s="221"/>
      <c r="U60" s="221"/>
      <c r="V60" s="221"/>
      <c r="W60" s="221"/>
      <c r="X60" s="221"/>
      <c r="Y60" s="221"/>
      <c r="Z60" s="221"/>
      <c r="AA60" s="222">
        <f>SUM(AA38:AC59)</f>
        <v>9105</v>
      </c>
      <c r="AB60" s="222"/>
      <c r="AC60" s="223"/>
      <c r="AD60" s="214" t="str">
        <f>IF(AQ48="●","●",IF(COUNTA(AD38:AD59)=0,"",SUMIF(AD38:AD59,"●",AA38:AA59)+SUM(AD38:AD59)))</f>
        <v/>
      </c>
      <c r="AE60" s="215"/>
      <c r="AF60" s="216"/>
      <c r="AK60" s="259" t="s">
        <v>322</v>
      </c>
      <c r="AL60" s="259"/>
      <c r="AM60" s="259"/>
      <c r="AN60" s="259"/>
      <c r="AO60" s="259"/>
      <c r="AP60" s="260"/>
      <c r="AQ60" s="260"/>
      <c r="AR60" s="260"/>
      <c r="AS60" s="261" t="s">
        <v>310</v>
      </c>
      <c r="AT60" s="261"/>
      <c r="BA60" s="204" t="s">
        <v>323</v>
      </c>
      <c r="BB60" s="205"/>
      <c r="BC60" s="181" t="s">
        <v>685</v>
      </c>
      <c r="BD60" s="181"/>
      <c r="BE60" s="181"/>
      <c r="BF60" s="181"/>
      <c r="BG60" s="181"/>
      <c r="BH60" s="181"/>
      <c r="BI60" s="181"/>
      <c r="BJ60" s="181"/>
      <c r="BK60" s="182">
        <v>300</v>
      </c>
      <c r="BL60" s="182"/>
      <c r="BM60" s="183"/>
      <c r="BN60" s="184"/>
      <c r="BO60" s="185"/>
      <c r="BP60" s="186"/>
      <c r="BQ60" s="235" t="s">
        <v>324</v>
      </c>
      <c r="BR60" s="218"/>
      <c r="BS60" s="181" t="s">
        <v>738</v>
      </c>
      <c r="BT60" s="181"/>
      <c r="BU60" s="181"/>
      <c r="BV60" s="181"/>
      <c r="BW60" s="181"/>
      <c r="BX60" s="181"/>
      <c r="BY60" s="181"/>
      <c r="BZ60" s="181"/>
      <c r="CA60" s="182">
        <v>450</v>
      </c>
      <c r="CB60" s="182"/>
      <c r="CC60" s="183"/>
      <c r="CD60" s="184"/>
      <c r="CE60" s="185"/>
      <c r="CF60" s="186"/>
      <c r="CG60" s="253" t="s">
        <v>257</v>
      </c>
      <c r="CH60" s="254"/>
      <c r="CI60" s="236">
        <f>BK29+BK45+BK51+BK68+BK74+CA16+CA31+CA35+CA44+CA49+CA58+CA69+CQ19+CQ30+CQ39+CQ43+CQ48+CQ52+CQ59</f>
        <v>59231</v>
      </c>
      <c r="CJ60" s="237"/>
      <c r="CK60" s="237"/>
      <c r="CL60" s="237"/>
      <c r="CM60" s="237"/>
      <c r="CN60" s="237"/>
      <c r="CO60" s="237"/>
      <c r="CP60" s="238"/>
      <c r="CQ60" s="245"/>
      <c r="CR60" s="246"/>
      <c r="CS60" s="246"/>
      <c r="CT60" s="247"/>
      <c r="CU60" s="247"/>
      <c r="CV60" s="248"/>
    </row>
    <row r="61" spans="1:100" ht="12.75" customHeight="1" thickTop="1" x14ac:dyDescent="0.2">
      <c r="A61" s="204" t="s">
        <v>325</v>
      </c>
      <c r="B61" s="205"/>
      <c r="C61" s="181" t="s">
        <v>560</v>
      </c>
      <c r="D61" s="181"/>
      <c r="E61" s="181"/>
      <c r="F61" s="181"/>
      <c r="G61" s="181"/>
      <c r="H61" s="181"/>
      <c r="I61" s="181"/>
      <c r="J61" s="181"/>
      <c r="K61" s="182">
        <v>300</v>
      </c>
      <c r="L61" s="182"/>
      <c r="M61" s="183"/>
      <c r="N61" s="184"/>
      <c r="O61" s="185"/>
      <c r="P61" s="186"/>
      <c r="Q61" s="27"/>
      <c r="R61" s="27"/>
      <c r="S61" s="27"/>
      <c r="T61" s="27"/>
      <c r="U61" s="27"/>
      <c r="V61" s="27"/>
      <c r="W61" s="27"/>
      <c r="X61" s="27"/>
      <c r="Y61" s="27"/>
      <c r="Z61" s="27"/>
      <c r="AA61" s="27"/>
      <c r="AB61" s="27"/>
      <c r="AC61" s="27"/>
      <c r="AD61" s="11"/>
      <c r="AE61" s="11"/>
      <c r="AF61" s="11"/>
      <c r="BA61" s="204" t="s">
        <v>326</v>
      </c>
      <c r="BB61" s="205"/>
      <c r="BC61" s="181" t="s">
        <v>686</v>
      </c>
      <c r="BD61" s="181"/>
      <c r="BE61" s="181"/>
      <c r="BF61" s="181"/>
      <c r="BG61" s="181"/>
      <c r="BH61" s="181"/>
      <c r="BI61" s="181"/>
      <c r="BJ61" s="181"/>
      <c r="BK61" s="182">
        <v>555</v>
      </c>
      <c r="BL61" s="182"/>
      <c r="BM61" s="183"/>
      <c r="BN61" s="184"/>
      <c r="BO61" s="185"/>
      <c r="BP61" s="186"/>
      <c r="BQ61" s="217" t="s">
        <v>327</v>
      </c>
      <c r="BR61" s="218"/>
      <c r="BS61" s="181" t="s">
        <v>739</v>
      </c>
      <c r="BT61" s="181"/>
      <c r="BU61" s="181"/>
      <c r="BV61" s="181"/>
      <c r="BW61" s="181"/>
      <c r="BX61" s="181"/>
      <c r="BY61" s="181"/>
      <c r="BZ61" s="181"/>
      <c r="CA61" s="182">
        <v>300</v>
      </c>
      <c r="CB61" s="182"/>
      <c r="CC61" s="183"/>
      <c r="CD61" s="184"/>
      <c r="CE61" s="185"/>
      <c r="CF61" s="186"/>
      <c r="CG61" s="255"/>
      <c r="CH61" s="256"/>
      <c r="CI61" s="239"/>
      <c r="CJ61" s="240"/>
      <c r="CK61" s="240"/>
      <c r="CL61" s="240"/>
      <c r="CM61" s="240"/>
      <c r="CN61" s="240"/>
      <c r="CO61" s="240"/>
      <c r="CP61" s="241"/>
      <c r="CQ61" s="249"/>
      <c r="CR61" s="247"/>
      <c r="CS61" s="247"/>
      <c r="CT61" s="247"/>
      <c r="CU61" s="247"/>
      <c r="CV61" s="248"/>
    </row>
    <row r="62" spans="1:100" ht="12.75" customHeight="1" thickBot="1" x14ac:dyDescent="0.25">
      <c r="A62" s="204" t="s">
        <v>328</v>
      </c>
      <c r="B62" s="205"/>
      <c r="C62" s="181" t="s">
        <v>561</v>
      </c>
      <c r="D62" s="181"/>
      <c r="E62" s="181"/>
      <c r="F62" s="181"/>
      <c r="G62" s="181"/>
      <c r="H62" s="181"/>
      <c r="I62" s="181"/>
      <c r="J62" s="181"/>
      <c r="K62" s="182">
        <v>550</v>
      </c>
      <c r="L62" s="182"/>
      <c r="M62" s="183"/>
      <c r="N62" s="184"/>
      <c r="O62" s="185"/>
      <c r="P62" s="186"/>
      <c r="BA62" s="204" t="s">
        <v>329</v>
      </c>
      <c r="BB62" s="205"/>
      <c r="BC62" s="181" t="s">
        <v>687</v>
      </c>
      <c r="BD62" s="181"/>
      <c r="BE62" s="181"/>
      <c r="BF62" s="181"/>
      <c r="BG62" s="181"/>
      <c r="BH62" s="181"/>
      <c r="BI62" s="181"/>
      <c r="BJ62" s="181"/>
      <c r="BK62" s="182">
        <v>350</v>
      </c>
      <c r="BL62" s="182"/>
      <c r="BM62" s="183"/>
      <c r="BN62" s="184"/>
      <c r="BO62" s="185"/>
      <c r="BP62" s="186"/>
      <c r="BQ62" s="217" t="s">
        <v>330</v>
      </c>
      <c r="BR62" s="218"/>
      <c r="BS62" s="181" t="s">
        <v>740</v>
      </c>
      <c r="BT62" s="181"/>
      <c r="BU62" s="181"/>
      <c r="BV62" s="181"/>
      <c r="BW62" s="181"/>
      <c r="BX62" s="181"/>
      <c r="BY62" s="181"/>
      <c r="BZ62" s="181"/>
      <c r="CA62" s="182">
        <v>596</v>
      </c>
      <c r="CB62" s="182"/>
      <c r="CC62" s="183"/>
      <c r="CD62" s="184"/>
      <c r="CE62" s="185"/>
      <c r="CF62" s="186"/>
      <c r="CG62" s="257"/>
      <c r="CH62" s="258"/>
      <c r="CI62" s="242"/>
      <c r="CJ62" s="243"/>
      <c r="CK62" s="243"/>
      <c r="CL62" s="243"/>
      <c r="CM62" s="243"/>
      <c r="CN62" s="243"/>
      <c r="CO62" s="243"/>
      <c r="CP62" s="244"/>
      <c r="CQ62" s="250"/>
      <c r="CR62" s="251"/>
      <c r="CS62" s="251"/>
      <c r="CT62" s="251"/>
      <c r="CU62" s="251"/>
      <c r="CV62" s="252"/>
    </row>
    <row r="63" spans="1:100" ht="12.75" customHeight="1" x14ac:dyDescent="0.2">
      <c r="A63" s="204" t="s">
        <v>331</v>
      </c>
      <c r="B63" s="205"/>
      <c r="C63" s="181" t="s">
        <v>562</v>
      </c>
      <c r="D63" s="181"/>
      <c r="E63" s="181"/>
      <c r="F63" s="181"/>
      <c r="G63" s="181"/>
      <c r="H63" s="181"/>
      <c r="I63" s="181"/>
      <c r="J63" s="181"/>
      <c r="K63" s="182">
        <v>570</v>
      </c>
      <c r="L63" s="182"/>
      <c r="M63" s="183"/>
      <c r="N63" s="184"/>
      <c r="O63" s="185"/>
      <c r="P63" s="186"/>
      <c r="BA63" s="204" t="s">
        <v>332</v>
      </c>
      <c r="BB63" s="205"/>
      <c r="BC63" s="181" t="s">
        <v>688</v>
      </c>
      <c r="BD63" s="181"/>
      <c r="BE63" s="181"/>
      <c r="BF63" s="181"/>
      <c r="BG63" s="181"/>
      <c r="BH63" s="181"/>
      <c r="BI63" s="181"/>
      <c r="BJ63" s="181"/>
      <c r="BK63" s="182">
        <v>325</v>
      </c>
      <c r="BL63" s="182"/>
      <c r="BM63" s="183"/>
      <c r="BN63" s="184"/>
      <c r="BO63" s="185"/>
      <c r="BP63" s="186"/>
      <c r="BQ63" s="217" t="s">
        <v>333</v>
      </c>
      <c r="BR63" s="218"/>
      <c r="BS63" s="181" t="s">
        <v>741</v>
      </c>
      <c r="BT63" s="181"/>
      <c r="BU63" s="181"/>
      <c r="BV63" s="181"/>
      <c r="BW63" s="181"/>
      <c r="BX63" s="181"/>
      <c r="BY63" s="181"/>
      <c r="BZ63" s="181"/>
      <c r="CA63" s="182">
        <v>645</v>
      </c>
      <c r="CB63" s="182"/>
      <c r="CC63" s="183"/>
      <c r="CD63" s="184"/>
      <c r="CE63" s="185"/>
      <c r="CF63" s="186"/>
      <c r="CH63"/>
      <c r="CI63"/>
      <c r="CJ63"/>
      <c r="CK63"/>
      <c r="CL63"/>
      <c r="CM63"/>
      <c r="CN63"/>
      <c r="CO63"/>
      <c r="CP63"/>
      <c r="CQ63"/>
      <c r="CR63"/>
      <c r="CS63"/>
      <c r="CT63"/>
      <c r="CU63"/>
      <c r="CV63"/>
    </row>
    <row r="64" spans="1:100" ht="12.75" customHeight="1" x14ac:dyDescent="0.2">
      <c r="A64" s="204" t="s">
        <v>334</v>
      </c>
      <c r="B64" s="205"/>
      <c r="C64" s="181" t="s">
        <v>563</v>
      </c>
      <c r="D64" s="181"/>
      <c r="E64" s="181"/>
      <c r="F64" s="181"/>
      <c r="G64" s="181"/>
      <c r="H64" s="181"/>
      <c r="I64" s="181"/>
      <c r="J64" s="181"/>
      <c r="K64" s="182">
        <v>465</v>
      </c>
      <c r="L64" s="182"/>
      <c r="M64" s="183"/>
      <c r="N64" s="184"/>
      <c r="O64" s="185"/>
      <c r="P64" s="186"/>
      <c r="BA64" s="204" t="s">
        <v>335</v>
      </c>
      <c r="BB64" s="205"/>
      <c r="BC64" s="181" t="s">
        <v>689</v>
      </c>
      <c r="BD64" s="181"/>
      <c r="BE64" s="181"/>
      <c r="BF64" s="181"/>
      <c r="BG64" s="181"/>
      <c r="BH64" s="181"/>
      <c r="BI64" s="181"/>
      <c r="BJ64" s="181"/>
      <c r="BK64" s="182">
        <v>430</v>
      </c>
      <c r="BL64" s="182"/>
      <c r="BM64" s="183"/>
      <c r="BN64" s="184"/>
      <c r="BO64" s="185"/>
      <c r="BP64" s="186"/>
      <c r="BQ64" s="217" t="s">
        <v>336</v>
      </c>
      <c r="BR64" s="218"/>
      <c r="BS64" s="181" t="s">
        <v>742</v>
      </c>
      <c r="BT64" s="181"/>
      <c r="BU64" s="181"/>
      <c r="BV64" s="181"/>
      <c r="BW64" s="181"/>
      <c r="BX64" s="181"/>
      <c r="BY64" s="181"/>
      <c r="BZ64" s="181"/>
      <c r="CA64" s="182">
        <v>425</v>
      </c>
      <c r="CB64" s="182"/>
      <c r="CC64" s="183"/>
      <c r="CD64" s="184"/>
      <c r="CE64" s="185"/>
      <c r="CF64" s="186"/>
      <c r="CH64"/>
      <c r="CI64"/>
      <c r="CJ64"/>
      <c r="CK64"/>
      <c r="CL64"/>
      <c r="CM64"/>
      <c r="CN64"/>
      <c r="CO64"/>
      <c r="CP64"/>
      <c r="CQ64"/>
      <c r="CR64"/>
      <c r="CS64"/>
      <c r="CT64"/>
      <c r="CU64"/>
      <c r="CV64"/>
    </row>
    <row r="65" spans="1:100" ht="12.75" customHeight="1" x14ac:dyDescent="0.2">
      <c r="A65" s="217" t="s">
        <v>337</v>
      </c>
      <c r="B65" s="205"/>
      <c r="C65" s="181" t="s">
        <v>564</v>
      </c>
      <c r="D65" s="181"/>
      <c r="E65" s="181"/>
      <c r="F65" s="181"/>
      <c r="G65" s="181"/>
      <c r="H65" s="181"/>
      <c r="I65" s="181"/>
      <c r="J65" s="181"/>
      <c r="K65" s="182">
        <v>500</v>
      </c>
      <c r="L65" s="182"/>
      <c r="M65" s="183"/>
      <c r="N65" s="184"/>
      <c r="O65" s="185"/>
      <c r="P65" s="186"/>
      <c r="BA65" s="235" t="s">
        <v>338</v>
      </c>
      <c r="BB65" s="218"/>
      <c r="BC65" s="181" t="s">
        <v>690</v>
      </c>
      <c r="BD65" s="181"/>
      <c r="BE65" s="181"/>
      <c r="BF65" s="181"/>
      <c r="BG65" s="181"/>
      <c r="BH65" s="181"/>
      <c r="BI65" s="181"/>
      <c r="BJ65" s="181"/>
      <c r="BK65" s="182">
        <v>677</v>
      </c>
      <c r="BL65" s="182"/>
      <c r="BM65" s="183"/>
      <c r="BN65" s="184"/>
      <c r="BO65" s="185"/>
      <c r="BP65" s="186"/>
      <c r="BQ65" s="217" t="s">
        <v>339</v>
      </c>
      <c r="BR65" s="218"/>
      <c r="BS65" s="181" t="s">
        <v>743</v>
      </c>
      <c r="BT65" s="181"/>
      <c r="BU65" s="181"/>
      <c r="BV65" s="181"/>
      <c r="BW65" s="181"/>
      <c r="BX65" s="181"/>
      <c r="BY65" s="181"/>
      <c r="BZ65" s="181"/>
      <c r="CA65" s="182">
        <v>590</v>
      </c>
      <c r="CB65" s="182"/>
      <c r="CC65" s="183"/>
      <c r="CD65" s="184"/>
      <c r="CE65" s="185"/>
      <c r="CF65" s="186"/>
    </row>
    <row r="66" spans="1:100" ht="12.75" customHeight="1" x14ac:dyDescent="0.2">
      <c r="A66" s="233" t="s">
        <v>340</v>
      </c>
      <c r="B66" s="205"/>
      <c r="C66" s="234" t="s">
        <v>565</v>
      </c>
      <c r="D66" s="181"/>
      <c r="E66" s="181"/>
      <c r="F66" s="181"/>
      <c r="G66" s="181"/>
      <c r="H66" s="181"/>
      <c r="I66" s="181"/>
      <c r="J66" s="181"/>
      <c r="K66" s="182">
        <v>305</v>
      </c>
      <c r="L66" s="182"/>
      <c r="M66" s="183"/>
      <c r="N66" s="184"/>
      <c r="O66" s="185"/>
      <c r="P66" s="186"/>
      <c r="BA66" s="235" t="s">
        <v>341</v>
      </c>
      <c r="BB66" s="218"/>
      <c r="BC66" s="181" t="s">
        <v>691</v>
      </c>
      <c r="BD66" s="181"/>
      <c r="BE66" s="181"/>
      <c r="BF66" s="181"/>
      <c r="BG66" s="181"/>
      <c r="BH66" s="181"/>
      <c r="BI66" s="181"/>
      <c r="BJ66" s="181"/>
      <c r="BK66" s="182">
        <v>415</v>
      </c>
      <c r="BL66" s="182"/>
      <c r="BM66" s="183"/>
      <c r="BN66" s="184"/>
      <c r="BO66" s="185"/>
      <c r="BP66" s="186"/>
      <c r="BQ66" s="217" t="s">
        <v>342</v>
      </c>
      <c r="BR66" s="218"/>
      <c r="BS66" s="181" t="s">
        <v>744</v>
      </c>
      <c r="BT66" s="181"/>
      <c r="BU66" s="181"/>
      <c r="BV66" s="181"/>
      <c r="BW66" s="181"/>
      <c r="BX66" s="181"/>
      <c r="BY66" s="181"/>
      <c r="BZ66" s="181"/>
      <c r="CA66" s="182">
        <v>300</v>
      </c>
      <c r="CB66" s="182"/>
      <c r="CC66" s="183"/>
      <c r="CD66" s="184"/>
      <c r="CE66" s="185"/>
      <c r="CF66" s="186"/>
      <c r="CH66"/>
      <c r="CI66"/>
      <c r="CJ66"/>
      <c r="CK66"/>
      <c r="CL66"/>
      <c r="CM66"/>
      <c r="CN66"/>
      <c r="CO66"/>
      <c r="CP66"/>
      <c r="CQ66"/>
      <c r="CR66"/>
      <c r="CS66"/>
      <c r="CT66"/>
      <c r="CU66"/>
      <c r="CV66"/>
    </row>
    <row r="67" spans="1:100" ht="12.75" customHeight="1" x14ac:dyDescent="0.2">
      <c r="A67" s="204" t="s">
        <v>343</v>
      </c>
      <c r="B67" s="205"/>
      <c r="C67" s="181" t="s">
        <v>566</v>
      </c>
      <c r="D67" s="181"/>
      <c r="E67" s="181"/>
      <c r="F67" s="181"/>
      <c r="G67" s="181"/>
      <c r="H67" s="181"/>
      <c r="I67" s="181"/>
      <c r="J67" s="181"/>
      <c r="K67" s="182">
        <v>345</v>
      </c>
      <c r="L67" s="182"/>
      <c r="M67" s="183"/>
      <c r="N67" s="184"/>
      <c r="O67" s="185"/>
      <c r="P67" s="186"/>
      <c r="BA67" s="232" t="s">
        <v>344</v>
      </c>
      <c r="BB67" s="218"/>
      <c r="BC67" s="181" t="s">
        <v>692</v>
      </c>
      <c r="BD67" s="181"/>
      <c r="BE67" s="181"/>
      <c r="BF67" s="181"/>
      <c r="BG67" s="181"/>
      <c r="BH67" s="181"/>
      <c r="BI67" s="181"/>
      <c r="BJ67" s="181"/>
      <c r="BK67" s="182">
        <v>380</v>
      </c>
      <c r="BL67" s="182"/>
      <c r="BM67" s="183"/>
      <c r="BN67" s="184"/>
      <c r="BO67" s="185"/>
      <c r="BP67" s="186"/>
      <c r="BQ67" s="217" t="s">
        <v>345</v>
      </c>
      <c r="BR67" s="218"/>
      <c r="BS67" s="181" t="s">
        <v>745</v>
      </c>
      <c r="BT67" s="181"/>
      <c r="BU67" s="181"/>
      <c r="BV67" s="181"/>
      <c r="BW67" s="181"/>
      <c r="BX67" s="181"/>
      <c r="BY67" s="181"/>
      <c r="BZ67" s="181"/>
      <c r="CA67" s="182">
        <v>250</v>
      </c>
      <c r="CB67" s="182"/>
      <c r="CC67" s="183"/>
      <c r="CD67" s="184"/>
      <c r="CE67" s="185"/>
      <c r="CF67" s="186"/>
    </row>
    <row r="68" spans="1:100" ht="12.75" customHeight="1" thickBot="1" x14ac:dyDescent="0.25">
      <c r="A68" s="224" t="s">
        <v>346</v>
      </c>
      <c r="B68" s="225"/>
      <c r="C68" s="225"/>
      <c r="D68" s="225"/>
      <c r="E68" s="225"/>
      <c r="F68" s="225"/>
      <c r="G68" s="225"/>
      <c r="H68" s="225"/>
      <c r="I68" s="225"/>
      <c r="J68" s="225"/>
      <c r="K68" s="226">
        <f>SUM(K55:M67)</f>
        <v>5830</v>
      </c>
      <c r="L68" s="226"/>
      <c r="M68" s="227"/>
      <c r="N68" s="228" t="str">
        <f>IF(AQ48="●","●",IF(COUNTA(N55:N67)=0,"",SUMIF(N55:N67,"●",K55:K67)+SUM(N55:N67)))</f>
        <v/>
      </c>
      <c r="O68" s="229"/>
      <c r="P68" s="230"/>
      <c r="BA68" s="231" t="s">
        <v>347</v>
      </c>
      <c r="BB68" s="221"/>
      <c r="BC68" s="221"/>
      <c r="BD68" s="221"/>
      <c r="BE68" s="221"/>
      <c r="BF68" s="221"/>
      <c r="BG68" s="221"/>
      <c r="BH68" s="221"/>
      <c r="BI68" s="221"/>
      <c r="BJ68" s="221"/>
      <c r="BK68" s="222">
        <f>SUM(BK52:BM67)</f>
        <v>6737</v>
      </c>
      <c r="BL68" s="222"/>
      <c r="BM68" s="223"/>
      <c r="BN68" s="214" t="str">
        <f>IF(CQ60="●","●",IF(COUNTA(BN52:BN67)=0,"",SUMIF(BN52:BN67,"●",BK52:BK67)+SUM(BN52:BN67)))</f>
        <v/>
      </c>
      <c r="BO68" s="215"/>
      <c r="BP68" s="216"/>
      <c r="BQ68" s="217" t="s">
        <v>348</v>
      </c>
      <c r="BR68" s="218"/>
      <c r="BS68" s="181" t="s">
        <v>746</v>
      </c>
      <c r="BT68" s="181"/>
      <c r="BU68" s="181"/>
      <c r="BV68" s="181"/>
      <c r="BW68" s="181"/>
      <c r="BX68" s="181"/>
      <c r="BY68" s="181"/>
      <c r="BZ68" s="181"/>
      <c r="CA68" s="182">
        <v>397</v>
      </c>
      <c r="CB68" s="182"/>
      <c r="CC68" s="183"/>
      <c r="CD68" s="184"/>
      <c r="CE68" s="185"/>
      <c r="CF68" s="186"/>
    </row>
    <row r="69" spans="1:100" ht="12.75" customHeight="1" thickTop="1" thickBot="1" x14ac:dyDescent="0.25">
      <c r="A69" s="27"/>
      <c r="B69" s="27"/>
      <c r="C69" s="27"/>
      <c r="D69" s="27"/>
      <c r="E69" s="27"/>
      <c r="F69" s="27"/>
      <c r="G69" s="27"/>
      <c r="H69" s="27"/>
      <c r="I69" s="27"/>
      <c r="J69" s="27"/>
      <c r="K69" s="27"/>
      <c r="L69" s="27"/>
      <c r="M69" s="27"/>
      <c r="N69" s="11"/>
      <c r="O69" s="11"/>
      <c r="P69" s="11"/>
      <c r="BA69" s="219" t="s">
        <v>349</v>
      </c>
      <c r="BB69" s="205"/>
      <c r="BC69" s="181" t="s">
        <v>693</v>
      </c>
      <c r="BD69" s="181"/>
      <c r="BE69" s="181"/>
      <c r="BF69" s="181"/>
      <c r="BG69" s="181"/>
      <c r="BH69" s="181"/>
      <c r="BI69" s="181"/>
      <c r="BJ69" s="181"/>
      <c r="BK69" s="182">
        <v>390</v>
      </c>
      <c r="BL69" s="182"/>
      <c r="BM69" s="183"/>
      <c r="BN69" s="184"/>
      <c r="BO69" s="185"/>
      <c r="BP69" s="186"/>
      <c r="BQ69" s="220" t="s">
        <v>350</v>
      </c>
      <c r="BR69" s="221"/>
      <c r="BS69" s="221"/>
      <c r="BT69" s="221"/>
      <c r="BU69" s="221"/>
      <c r="BV69" s="221"/>
      <c r="BW69" s="221"/>
      <c r="BX69" s="221"/>
      <c r="BY69" s="221"/>
      <c r="BZ69" s="221"/>
      <c r="CA69" s="222">
        <f>SUM(CA59:CC68)</f>
        <v>4278</v>
      </c>
      <c r="CB69" s="222"/>
      <c r="CC69" s="223"/>
      <c r="CD69" s="214" t="str">
        <f>IF(CQ60="●","●",IF(COUNTA(CD59:CD68)=0,"",SUMIF(CD59:CD68,"●",CA59:CA68)+SUM(CD59:CD68)))</f>
        <v/>
      </c>
      <c r="CE69" s="215"/>
      <c r="CF69" s="216"/>
    </row>
    <row r="70" spans="1:100" ht="12.75" customHeight="1" thickTop="1" thickBot="1" x14ac:dyDescent="0.25">
      <c r="BA70" s="204" t="s">
        <v>351</v>
      </c>
      <c r="BB70" s="205"/>
      <c r="BC70" s="181" t="s">
        <v>694</v>
      </c>
      <c r="BD70" s="181"/>
      <c r="BE70" s="181"/>
      <c r="BF70" s="181"/>
      <c r="BG70" s="181"/>
      <c r="BH70" s="181"/>
      <c r="BI70" s="181"/>
      <c r="BJ70" s="181"/>
      <c r="BK70" s="182">
        <v>500</v>
      </c>
      <c r="BL70" s="182"/>
      <c r="BM70" s="183"/>
      <c r="BN70" s="184"/>
      <c r="BO70" s="185"/>
      <c r="BP70" s="186"/>
      <c r="BQ70" s="27"/>
      <c r="BR70" s="27"/>
      <c r="BS70" s="27"/>
      <c r="BT70" s="27"/>
      <c r="BU70" s="27"/>
      <c r="BV70" s="27"/>
      <c r="BW70" s="27"/>
      <c r="BX70" s="27"/>
      <c r="BY70" s="27"/>
      <c r="BZ70" s="27"/>
      <c r="CA70" s="27"/>
      <c r="CB70" s="27"/>
      <c r="CC70" s="27"/>
      <c r="CD70" s="11"/>
      <c r="CE70" s="11"/>
      <c r="CF70" s="11"/>
    </row>
    <row r="71" spans="1:100" ht="12.75" customHeight="1" x14ac:dyDescent="0.2">
      <c r="A71" s="28" t="s">
        <v>352</v>
      </c>
      <c r="B71" s="29"/>
      <c r="C71" s="29"/>
      <c r="D71" s="29"/>
      <c r="E71" s="29"/>
      <c r="F71" s="29"/>
      <c r="G71" s="29"/>
      <c r="H71" s="29"/>
      <c r="I71" s="29"/>
      <c r="J71" s="29"/>
      <c r="K71" s="29"/>
      <c r="L71" s="29"/>
      <c r="M71" s="29"/>
      <c r="N71" s="29"/>
      <c r="O71" s="29"/>
      <c r="P71" s="29"/>
      <c r="Q71" s="30"/>
      <c r="BA71" s="204" t="s">
        <v>353</v>
      </c>
      <c r="BB71" s="205"/>
      <c r="BC71" s="181" t="s">
        <v>695</v>
      </c>
      <c r="BD71" s="181"/>
      <c r="BE71" s="181"/>
      <c r="BF71" s="181"/>
      <c r="BG71" s="181"/>
      <c r="BH71" s="181"/>
      <c r="BI71" s="181"/>
      <c r="BJ71" s="181"/>
      <c r="BK71" s="182">
        <v>395</v>
      </c>
      <c r="BL71" s="182"/>
      <c r="BM71" s="183"/>
      <c r="BN71" s="184"/>
      <c r="BO71" s="185"/>
      <c r="BP71" s="186"/>
    </row>
    <row r="72" spans="1:100" ht="12.75" customHeight="1" thickBot="1" x14ac:dyDescent="0.25">
      <c r="A72" s="31"/>
      <c r="B72" s="32"/>
      <c r="C72" s="32"/>
      <c r="D72" s="32"/>
      <c r="E72" s="32"/>
      <c r="F72" s="32"/>
      <c r="G72" s="32"/>
      <c r="H72" s="32"/>
      <c r="I72" s="32"/>
      <c r="J72" s="32"/>
      <c r="K72" s="32"/>
      <c r="L72" s="32"/>
      <c r="M72" s="32"/>
      <c r="N72" s="32"/>
      <c r="O72" s="32"/>
      <c r="P72" s="32"/>
      <c r="Q72" s="33"/>
      <c r="BA72" s="204" t="s">
        <v>354</v>
      </c>
      <c r="BB72" s="205"/>
      <c r="BC72" s="181" t="s">
        <v>696</v>
      </c>
      <c r="BD72" s="181"/>
      <c r="BE72" s="181"/>
      <c r="BF72" s="181"/>
      <c r="BG72" s="181"/>
      <c r="BH72" s="181"/>
      <c r="BI72" s="181"/>
      <c r="BJ72" s="181"/>
      <c r="BK72" s="182">
        <v>417</v>
      </c>
      <c r="BL72" s="182"/>
      <c r="BM72" s="183"/>
      <c r="BN72" s="184"/>
      <c r="BO72" s="185"/>
      <c r="BP72" s="186"/>
    </row>
    <row r="73" spans="1:100" ht="12.75" customHeight="1" x14ac:dyDescent="0.2">
      <c r="A73" s="206" t="s">
        <v>355</v>
      </c>
      <c r="B73" s="207"/>
      <c r="C73" s="207"/>
      <c r="D73" s="207"/>
      <c r="E73" s="207"/>
      <c r="F73" s="207"/>
      <c r="G73" s="207"/>
      <c r="H73" s="207"/>
      <c r="I73" s="207"/>
      <c r="J73" s="207"/>
      <c r="K73" s="208"/>
      <c r="L73" s="209" t="s">
        <v>356</v>
      </c>
      <c r="M73" s="207"/>
      <c r="N73" s="208"/>
      <c r="O73" s="34" t="s">
        <v>357</v>
      </c>
      <c r="P73" s="35"/>
      <c r="Q73" s="36"/>
      <c r="S73" s="210" t="s">
        <v>358</v>
      </c>
      <c r="T73" s="211"/>
      <c r="U73" s="211"/>
      <c r="V73" s="211"/>
      <c r="W73" s="211"/>
      <c r="X73" s="211"/>
      <c r="Y73" s="211"/>
      <c r="Z73" s="212"/>
      <c r="AA73" s="211" t="s">
        <v>359</v>
      </c>
      <c r="AB73" s="211"/>
      <c r="AC73" s="211"/>
      <c r="AD73" s="211"/>
      <c r="AE73" s="211"/>
      <c r="AF73" s="212"/>
      <c r="AG73" s="211" t="s">
        <v>360</v>
      </c>
      <c r="AH73" s="211"/>
      <c r="AI73" s="213"/>
      <c r="BA73" s="204" t="s">
        <v>361</v>
      </c>
      <c r="BB73" s="205"/>
      <c r="BC73" s="181" t="s">
        <v>697</v>
      </c>
      <c r="BD73" s="181"/>
      <c r="BE73" s="181"/>
      <c r="BF73" s="181"/>
      <c r="BG73" s="181"/>
      <c r="BH73" s="181"/>
      <c r="BI73" s="181"/>
      <c r="BJ73" s="181"/>
      <c r="BK73" s="182">
        <v>420</v>
      </c>
      <c r="BL73" s="182"/>
      <c r="BM73" s="183"/>
      <c r="BN73" s="184"/>
      <c r="BO73" s="185"/>
      <c r="BP73" s="186"/>
    </row>
    <row r="74" spans="1:100" ht="12.75" customHeight="1" thickBot="1" x14ac:dyDescent="0.25">
      <c r="A74" s="187" t="s">
        <v>362</v>
      </c>
      <c r="B74" s="188"/>
      <c r="C74" s="188"/>
      <c r="D74" s="188"/>
      <c r="E74" s="188"/>
      <c r="F74" s="188"/>
      <c r="G74" s="188"/>
      <c r="H74" s="188"/>
      <c r="I74" s="188"/>
      <c r="J74" s="188"/>
      <c r="K74" s="189"/>
      <c r="L74" s="190">
        <v>2.7</v>
      </c>
      <c r="M74" s="191"/>
      <c r="N74" s="192"/>
      <c r="O74" s="37">
        <v>3.5</v>
      </c>
      <c r="P74" s="38"/>
      <c r="Q74" s="39"/>
      <c r="S74" s="193" t="s">
        <v>363</v>
      </c>
      <c r="T74" s="194"/>
      <c r="U74" s="194"/>
      <c r="V74" s="194"/>
      <c r="W74" s="194"/>
      <c r="X74" s="194"/>
      <c r="Y74" s="194"/>
      <c r="Z74" s="195"/>
      <c r="AA74" s="196">
        <f>SUM(K14:M16,K18,K23:M25,K26:M28,K31,K35:M35)</f>
        <v>5420</v>
      </c>
      <c r="AB74" s="196"/>
      <c r="AC74" s="196"/>
      <c r="AD74" s="196"/>
      <c r="AE74" s="197" t="s">
        <v>364</v>
      </c>
      <c r="AF74" s="198"/>
      <c r="AG74" s="199"/>
      <c r="AH74" s="200"/>
      <c r="AI74" s="201"/>
      <c r="BA74" s="202" t="s">
        <v>365</v>
      </c>
      <c r="BB74" s="203"/>
      <c r="BC74" s="203"/>
      <c r="BD74" s="203"/>
      <c r="BE74" s="203"/>
      <c r="BF74" s="203"/>
      <c r="BG74" s="203"/>
      <c r="BH74" s="203"/>
      <c r="BI74" s="203"/>
      <c r="BJ74" s="203"/>
      <c r="BK74" s="173">
        <f>SUM(BK69:BM73)</f>
        <v>2122</v>
      </c>
      <c r="BL74" s="173"/>
      <c r="BM74" s="174"/>
      <c r="BN74" s="175" t="str">
        <f>IF(CQ60="●","●",IF(COUNTA(BN69:BN73)=0,"",SUMIF(BN69:BN73,"●",BK69:BK73)+SUM(BN69:BN73)))</f>
        <v/>
      </c>
      <c r="BO74" s="176"/>
      <c r="BP74" s="177"/>
    </row>
    <row r="75" spans="1:100" ht="12.75" customHeight="1" thickTop="1" x14ac:dyDescent="0.2">
      <c r="A75" s="149" t="s">
        <v>366</v>
      </c>
      <c r="B75" s="150"/>
      <c r="C75" s="150"/>
      <c r="D75" s="150"/>
      <c r="E75" s="150"/>
      <c r="F75" s="150"/>
      <c r="G75" s="150"/>
      <c r="H75" s="150"/>
      <c r="I75" s="150"/>
      <c r="J75" s="150"/>
      <c r="K75" s="151"/>
      <c r="L75" s="152">
        <v>2.9</v>
      </c>
      <c r="M75" s="153"/>
      <c r="N75" s="165"/>
      <c r="O75" s="40">
        <v>3.7</v>
      </c>
      <c r="P75" s="41"/>
      <c r="Q75" s="42"/>
      <c r="S75" s="109" t="s">
        <v>367</v>
      </c>
      <c r="T75" s="110"/>
      <c r="U75" s="110"/>
      <c r="V75" s="110"/>
      <c r="W75" s="110"/>
      <c r="X75" s="110"/>
      <c r="Y75" s="110"/>
      <c r="Z75" s="111"/>
      <c r="AA75" s="167">
        <f>SUM(K19,K21,K33,K39:M53,K55:M67,AA23,AA24:AC30,AA34:AC36,AQ47,AQ16,AQ24)</f>
        <v>37888</v>
      </c>
      <c r="AB75" s="167"/>
      <c r="AC75" s="167"/>
      <c r="AD75" s="167"/>
      <c r="AE75" s="113" t="s">
        <v>364</v>
      </c>
      <c r="AF75" s="114"/>
      <c r="AG75" s="178"/>
      <c r="AH75" s="179"/>
      <c r="AI75" s="180"/>
      <c r="AZ75" s="43"/>
      <c r="CB75" s="159" t="s">
        <v>368</v>
      </c>
      <c r="CC75" s="160"/>
      <c r="CD75" s="160"/>
      <c r="CE75" s="160"/>
      <c r="CF75" s="163" t="s">
        <v>369</v>
      </c>
      <c r="CG75" s="163"/>
      <c r="CH75" s="163"/>
      <c r="CI75" s="163"/>
      <c r="CJ75" s="163"/>
      <c r="CK75" s="163"/>
      <c r="CL75" s="163"/>
      <c r="CM75" s="163"/>
      <c r="CN75" s="163"/>
      <c r="CO75" s="163"/>
      <c r="CP75" s="163"/>
      <c r="CQ75" s="163"/>
      <c r="CR75" s="163"/>
      <c r="CS75" s="163"/>
      <c r="CT75" s="163"/>
      <c r="CU75" s="163"/>
      <c r="CV75" s="164"/>
    </row>
    <row r="76" spans="1:100" ht="12.75" customHeight="1" thickBot="1" x14ac:dyDescent="0.25">
      <c r="A76" s="149" t="s">
        <v>370</v>
      </c>
      <c r="B76" s="150"/>
      <c r="C76" s="150"/>
      <c r="D76" s="150"/>
      <c r="E76" s="150"/>
      <c r="F76" s="150"/>
      <c r="G76" s="150"/>
      <c r="H76" s="150"/>
      <c r="I76" s="150"/>
      <c r="J76" s="150"/>
      <c r="K76" s="151"/>
      <c r="L76" s="152">
        <v>3.3</v>
      </c>
      <c r="M76" s="153"/>
      <c r="N76" s="165"/>
      <c r="O76" s="40">
        <v>4</v>
      </c>
      <c r="P76" s="41"/>
      <c r="Q76" s="42"/>
      <c r="S76" s="166" t="s">
        <v>371</v>
      </c>
      <c r="T76" s="110"/>
      <c r="U76" s="110"/>
      <c r="V76" s="110"/>
      <c r="W76" s="110"/>
      <c r="X76" s="110"/>
      <c r="Y76" s="110"/>
      <c r="Z76" s="111"/>
      <c r="AA76" s="167">
        <f>K17+K20+K32+K36</f>
        <v>1491</v>
      </c>
      <c r="AB76" s="167"/>
      <c r="AC76" s="167"/>
      <c r="AD76" s="167"/>
      <c r="AE76" s="113" t="s">
        <v>364</v>
      </c>
      <c r="AF76" s="114"/>
      <c r="AG76" s="168"/>
      <c r="AH76" s="169"/>
      <c r="AI76" s="170"/>
      <c r="AZ76" s="43"/>
      <c r="BA76" s="43"/>
      <c r="BB76" s="43"/>
      <c r="BC76" s="43"/>
      <c r="BD76" s="43"/>
      <c r="BE76" s="43"/>
      <c r="BF76" s="43"/>
      <c r="BG76" s="43"/>
      <c r="BH76" s="43"/>
      <c r="CB76" s="161"/>
      <c r="CC76" s="162"/>
      <c r="CD76" s="162"/>
      <c r="CE76" s="162"/>
      <c r="CF76" s="171" t="s">
        <v>372</v>
      </c>
      <c r="CG76" s="171"/>
      <c r="CH76" s="171"/>
      <c r="CI76" s="171"/>
      <c r="CJ76" s="171"/>
      <c r="CK76" s="171"/>
      <c r="CL76" s="171"/>
      <c r="CM76" s="171"/>
      <c r="CN76" s="171"/>
      <c r="CO76" s="171"/>
      <c r="CP76" s="171"/>
      <c r="CQ76" s="171"/>
      <c r="CR76" s="171"/>
      <c r="CS76" s="171"/>
      <c r="CT76" s="171"/>
      <c r="CU76" s="171"/>
      <c r="CV76" s="172"/>
    </row>
    <row r="77" spans="1:100" ht="12.75" customHeight="1" x14ac:dyDescent="0.2">
      <c r="A77" s="149" t="s">
        <v>373</v>
      </c>
      <c r="B77" s="150"/>
      <c r="C77" s="150"/>
      <c r="D77" s="150"/>
      <c r="E77" s="150"/>
      <c r="F77" s="150"/>
      <c r="G77" s="150"/>
      <c r="H77" s="150"/>
      <c r="I77" s="150"/>
      <c r="J77" s="150"/>
      <c r="K77" s="151"/>
      <c r="L77" s="152">
        <v>4</v>
      </c>
      <c r="M77" s="153"/>
      <c r="N77" s="153"/>
      <c r="O77" s="44">
        <v>5.0999999999999996</v>
      </c>
      <c r="P77" s="45"/>
      <c r="Q77" s="46"/>
      <c r="S77" s="109" t="s">
        <v>374</v>
      </c>
      <c r="T77" s="110"/>
      <c r="U77" s="110"/>
      <c r="V77" s="110"/>
      <c r="W77" s="110"/>
      <c r="X77" s="110"/>
      <c r="Y77" s="110"/>
      <c r="Z77" s="111"/>
      <c r="AA77" s="154">
        <f>AA60+CI60+K29+K30-AA38+AA33-BK14</f>
        <v>68622</v>
      </c>
      <c r="AB77" s="154"/>
      <c r="AC77" s="154"/>
      <c r="AD77" s="154"/>
      <c r="AE77" s="113" t="s">
        <v>375</v>
      </c>
      <c r="AF77" s="155"/>
      <c r="AG77" s="156"/>
      <c r="AH77" s="157"/>
      <c r="AI77" s="158"/>
      <c r="AZ77" s="43"/>
      <c r="BA77" s="43"/>
      <c r="BB77" s="43"/>
      <c r="BC77" s="43"/>
      <c r="BD77" s="43"/>
      <c r="BE77" s="43"/>
      <c r="BF77" s="43"/>
      <c r="BG77" s="43"/>
      <c r="BH77" s="43"/>
      <c r="CB77" s="132" t="s">
        <v>376</v>
      </c>
      <c r="CC77" s="133"/>
      <c r="CD77" s="133"/>
      <c r="CE77" s="133"/>
      <c r="CF77" s="136" t="s">
        <v>377</v>
      </c>
      <c r="CG77" s="136"/>
      <c r="CH77" s="136"/>
      <c r="CI77" s="136"/>
      <c r="CJ77" s="136"/>
      <c r="CK77" s="136"/>
      <c r="CL77" s="136"/>
      <c r="CM77" s="136"/>
      <c r="CN77" s="136"/>
      <c r="CO77" s="136"/>
      <c r="CP77" s="136"/>
      <c r="CQ77" s="136"/>
      <c r="CR77" s="136"/>
      <c r="CS77" s="136"/>
      <c r="CT77" s="136"/>
      <c r="CU77" s="136"/>
      <c r="CV77" s="137"/>
    </row>
    <row r="78" spans="1:100" ht="12.75" customHeight="1" x14ac:dyDescent="0.2">
      <c r="A78" s="140" t="s">
        <v>378</v>
      </c>
      <c r="B78" s="141"/>
      <c r="C78" s="141"/>
      <c r="D78" s="141"/>
      <c r="E78" s="141"/>
      <c r="F78" s="141"/>
      <c r="G78" s="141"/>
      <c r="H78" s="141"/>
      <c r="I78" s="141"/>
      <c r="J78" s="141"/>
      <c r="K78" s="142"/>
      <c r="L78" s="143">
        <v>4.4000000000000004</v>
      </c>
      <c r="M78" s="144"/>
      <c r="N78" s="145"/>
      <c r="O78" s="47">
        <v>5.5</v>
      </c>
      <c r="P78" s="48"/>
      <c r="Q78" s="49"/>
      <c r="S78" s="109" t="s">
        <v>379</v>
      </c>
      <c r="T78" s="110"/>
      <c r="U78" s="110"/>
      <c r="V78" s="110"/>
      <c r="W78" s="110"/>
      <c r="X78" s="110"/>
      <c r="Y78" s="110"/>
      <c r="Z78" s="111"/>
      <c r="AA78" s="112">
        <f>K38</f>
        <v>430</v>
      </c>
      <c r="AB78" s="112"/>
      <c r="AC78" s="112"/>
      <c r="AD78" s="112"/>
      <c r="AE78" s="113" t="s">
        <v>364</v>
      </c>
      <c r="AF78" s="114"/>
      <c r="AG78" s="146"/>
      <c r="AH78" s="147"/>
      <c r="AI78" s="148"/>
      <c r="AZ78" s="43"/>
      <c r="BA78" s="43"/>
      <c r="BB78" s="43"/>
      <c r="BC78" s="50"/>
      <c r="BD78" s="50"/>
      <c r="BE78" s="50"/>
      <c r="BF78" s="50"/>
      <c r="BG78" s="50"/>
      <c r="BH78" s="50"/>
      <c r="BI78" s="9"/>
      <c r="CB78" s="134"/>
      <c r="CC78" s="135"/>
      <c r="CD78" s="135"/>
      <c r="CE78" s="135"/>
      <c r="CF78" s="138"/>
      <c r="CG78" s="138"/>
      <c r="CH78" s="138"/>
      <c r="CI78" s="138"/>
      <c r="CJ78" s="138"/>
      <c r="CK78" s="138"/>
      <c r="CL78" s="138"/>
      <c r="CM78" s="138"/>
      <c r="CN78" s="138"/>
      <c r="CO78" s="138"/>
      <c r="CP78" s="138"/>
      <c r="CQ78" s="138"/>
      <c r="CR78" s="138"/>
      <c r="CS78" s="138"/>
      <c r="CT78" s="138"/>
      <c r="CU78" s="138"/>
      <c r="CV78" s="139"/>
    </row>
    <row r="79" spans="1:100" ht="12.75" customHeight="1" x14ac:dyDescent="0.2">
      <c r="A79" s="51" t="s">
        <v>380</v>
      </c>
      <c r="B79" s="52"/>
      <c r="C79" s="52"/>
      <c r="D79" s="52"/>
      <c r="E79" s="52"/>
      <c r="F79" s="52"/>
      <c r="G79" s="52"/>
      <c r="H79" s="52"/>
      <c r="I79" s="52"/>
      <c r="J79" s="52"/>
      <c r="K79" s="52"/>
      <c r="L79" s="52"/>
      <c r="M79" s="52"/>
      <c r="N79" s="52"/>
      <c r="O79" s="52"/>
      <c r="P79" s="52"/>
      <c r="Q79" s="53"/>
      <c r="S79" s="109" t="s">
        <v>381</v>
      </c>
      <c r="T79" s="110"/>
      <c r="U79" s="110"/>
      <c r="V79" s="110"/>
      <c r="W79" s="110"/>
      <c r="X79" s="110"/>
      <c r="Y79" s="110"/>
      <c r="Z79" s="111"/>
      <c r="AA79" s="112">
        <f>SUM(AA31)</f>
        <v>545</v>
      </c>
      <c r="AB79" s="112"/>
      <c r="AC79" s="112"/>
      <c r="AD79" s="112"/>
      <c r="AE79" s="113" t="s">
        <v>364</v>
      </c>
      <c r="AF79" s="114"/>
      <c r="AG79" s="115"/>
      <c r="AH79" s="116"/>
      <c r="AI79" s="117"/>
      <c r="AZ79" s="43"/>
      <c r="BA79" s="43"/>
      <c r="BB79" s="43"/>
      <c r="BC79" s="50"/>
      <c r="BD79" s="50"/>
      <c r="BE79" s="50"/>
      <c r="BF79" s="50"/>
      <c r="BG79" s="50"/>
      <c r="BH79" s="50"/>
      <c r="BI79" s="9"/>
      <c r="CB79" s="118" t="s">
        <v>382</v>
      </c>
      <c r="CC79" s="119"/>
      <c r="CD79" s="119"/>
      <c r="CE79" s="119"/>
      <c r="CF79" s="119"/>
      <c r="CG79" s="119"/>
      <c r="CH79" s="119"/>
      <c r="CI79" s="119"/>
      <c r="CJ79" s="119"/>
      <c r="CK79" s="119"/>
      <c r="CL79" s="119"/>
      <c r="CM79" s="119"/>
      <c r="CN79" s="119"/>
      <c r="CO79" s="119"/>
      <c r="CP79" s="119"/>
      <c r="CQ79" s="119"/>
      <c r="CR79" s="119"/>
      <c r="CS79" s="119"/>
      <c r="CT79" s="119"/>
      <c r="CU79" s="119"/>
      <c r="CV79" s="120"/>
    </row>
    <row r="80" spans="1:100" ht="12.75" customHeight="1" x14ac:dyDescent="0.2">
      <c r="A80" s="54"/>
      <c r="B80" s="55"/>
      <c r="C80" s="55"/>
      <c r="D80" s="55"/>
      <c r="E80" s="55"/>
      <c r="F80" s="55"/>
      <c r="G80" s="55"/>
      <c r="H80" s="55"/>
      <c r="I80" s="55"/>
      <c r="J80" s="55"/>
      <c r="K80" s="55"/>
      <c r="L80" s="55"/>
      <c r="M80" s="55"/>
      <c r="N80" s="55"/>
      <c r="O80" s="55"/>
      <c r="P80" s="55"/>
      <c r="Q80" s="56"/>
      <c r="S80" s="121" t="s">
        <v>383</v>
      </c>
      <c r="T80" s="122"/>
      <c r="U80" s="122"/>
      <c r="V80" s="122"/>
      <c r="W80" s="122"/>
      <c r="X80" s="122"/>
      <c r="Y80" s="122"/>
      <c r="Z80" s="123"/>
      <c r="AA80" s="124">
        <f>AA32+AA38</f>
        <v>980</v>
      </c>
      <c r="AB80" s="124"/>
      <c r="AC80" s="124"/>
      <c r="AD80" s="124"/>
      <c r="AE80" s="125" t="s">
        <v>364</v>
      </c>
      <c r="AF80" s="126"/>
      <c r="AG80" s="127"/>
      <c r="AH80" s="128"/>
      <c r="AI80" s="129"/>
      <c r="AK80" t="s">
        <v>384</v>
      </c>
      <c r="AZ80" s="43"/>
      <c r="BA80" s="43"/>
      <c r="BB80" s="43"/>
      <c r="BC80" s="43"/>
      <c r="BD80" s="43"/>
      <c r="BE80" s="43"/>
      <c r="BF80" s="43"/>
      <c r="BG80" s="43"/>
      <c r="BH80" s="43"/>
      <c r="BI80" s="9"/>
      <c r="CB80" s="57"/>
      <c r="CC80" s="58"/>
      <c r="CD80" s="58"/>
      <c r="CE80" s="58"/>
      <c r="CF80" s="130" t="s">
        <v>385</v>
      </c>
      <c r="CG80" s="130"/>
      <c r="CH80" s="130"/>
      <c r="CI80" s="130"/>
      <c r="CJ80" s="130"/>
      <c r="CK80" s="130"/>
      <c r="CL80" s="130"/>
      <c r="CM80" s="130"/>
      <c r="CN80" s="130"/>
      <c r="CO80" s="130"/>
      <c r="CP80" s="130"/>
      <c r="CQ80" s="130"/>
      <c r="CR80" s="130"/>
      <c r="CS80" s="130"/>
      <c r="CT80" s="130"/>
      <c r="CU80" s="130"/>
      <c r="CV80" s="131"/>
    </row>
    <row r="81" spans="1:100" ht="12.75" customHeight="1" thickBot="1" x14ac:dyDescent="0.25">
      <c r="A81" s="54"/>
      <c r="B81" s="55"/>
      <c r="C81" s="55"/>
      <c r="D81" s="55"/>
      <c r="E81" s="55"/>
      <c r="F81" s="55"/>
      <c r="G81" s="55"/>
      <c r="H81" s="55"/>
      <c r="I81" s="55"/>
      <c r="J81" s="55"/>
      <c r="K81" s="55"/>
      <c r="L81" s="55"/>
      <c r="M81" s="55"/>
      <c r="N81" s="55"/>
      <c r="O81" s="55"/>
      <c r="P81" s="55"/>
      <c r="Q81" s="56"/>
      <c r="S81" s="95" t="s">
        <v>386</v>
      </c>
      <c r="T81" s="96"/>
      <c r="U81" s="96"/>
      <c r="V81" s="96"/>
      <c r="W81" s="96"/>
      <c r="X81" s="96"/>
      <c r="Y81" s="96"/>
      <c r="Z81" s="97"/>
      <c r="AA81" s="98">
        <f>BK14</f>
        <v>510</v>
      </c>
      <c r="AB81" s="98"/>
      <c r="AC81" s="98"/>
      <c r="AD81" s="98"/>
      <c r="AE81" s="99" t="s">
        <v>364</v>
      </c>
      <c r="AF81" s="100"/>
      <c r="AG81" s="101" t="s">
        <v>387</v>
      </c>
      <c r="AH81" s="102"/>
      <c r="AI81" s="103"/>
      <c r="AK81" t="s">
        <v>388</v>
      </c>
      <c r="BA81" s="43"/>
      <c r="BB81" s="43"/>
      <c r="BC81" s="50"/>
      <c r="BD81" s="50"/>
      <c r="BE81" s="50"/>
      <c r="BF81" s="50"/>
      <c r="BG81" s="50"/>
      <c r="BH81" s="50"/>
      <c r="BI81" s="9"/>
      <c r="CB81" s="104" t="s">
        <v>389</v>
      </c>
      <c r="CC81" s="105"/>
      <c r="CD81" s="105"/>
      <c r="CE81" s="105"/>
      <c r="CF81" s="108" t="s">
        <v>390</v>
      </c>
      <c r="CG81" s="108"/>
      <c r="CH81" s="108"/>
      <c r="CI81" s="108"/>
      <c r="CJ81" s="108"/>
      <c r="CK81" s="108"/>
      <c r="CL81" s="108"/>
      <c r="CM81" s="108"/>
      <c r="CN81" s="83" t="s">
        <v>391</v>
      </c>
      <c r="CO81" s="83"/>
      <c r="CP81" s="83"/>
      <c r="CQ81" s="83"/>
      <c r="CR81" s="83"/>
      <c r="CS81" s="83"/>
      <c r="CT81" s="83"/>
      <c r="CU81" s="83"/>
      <c r="CV81" s="84"/>
    </row>
    <row r="82" spans="1:100" ht="12.75" customHeight="1" thickBot="1" x14ac:dyDescent="0.25">
      <c r="A82" s="54"/>
      <c r="B82" s="55"/>
      <c r="C82" s="55"/>
      <c r="D82" s="55"/>
      <c r="E82" s="55"/>
      <c r="F82" s="55"/>
      <c r="G82" s="55"/>
      <c r="H82" s="55"/>
      <c r="I82" s="55"/>
      <c r="J82" s="55"/>
      <c r="K82" s="55"/>
      <c r="L82" s="55"/>
      <c r="M82" s="55"/>
      <c r="N82" s="55"/>
      <c r="O82" s="55"/>
      <c r="P82" s="55"/>
      <c r="Q82" s="56"/>
      <c r="S82" s="87" t="s">
        <v>392</v>
      </c>
      <c r="T82" s="88"/>
      <c r="U82" s="88"/>
      <c r="V82" s="88"/>
      <c r="W82" s="88"/>
      <c r="X82" s="88"/>
      <c r="Y82" s="88"/>
      <c r="Z82" s="89"/>
      <c r="AA82" s="90">
        <f>SUM(AA74:AD81)</f>
        <v>115886</v>
      </c>
      <c r="AB82" s="90"/>
      <c r="AC82" s="90"/>
      <c r="AD82" s="90"/>
      <c r="AE82" s="91" t="s">
        <v>364</v>
      </c>
      <c r="AF82" s="91"/>
      <c r="AG82" s="91"/>
      <c r="AH82" s="91"/>
      <c r="AI82" s="92"/>
      <c r="AK82" t="s">
        <v>393</v>
      </c>
      <c r="BE82" s="59"/>
      <c r="BF82" s="59"/>
      <c r="BG82" s="59"/>
      <c r="BH82" s="59"/>
      <c r="BI82" s="9"/>
      <c r="CA82" s="60"/>
      <c r="CB82" s="104"/>
      <c r="CC82" s="105"/>
      <c r="CD82" s="105"/>
      <c r="CE82" s="105"/>
      <c r="CF82" s="61" t="s">
        <v>394</v>
      </c>
      <c r="CG82" s="61"/>
      <c r="CH82" s="61"/>
      <c r="CI82" s="61"/>
      <c r="CJ82" s="61"/>
      <c r="CK82" s="61"/>
      <c r="CL82" s="61"/>
      <c r="CM82" s="61"/>
      <c r="CN82" s="83"/>
      <c r="CO82" s="83"/>
      <c r="CP82" s="83"/>
      <c r="CQ82" s="83"/>
      <c r="CR82" s="83"/>
      <c r="CS82" s="83"/>
      <c r="CT82" s="83"/>
      <c r="CU82" s="83"/>
      <c r="CV82" s="84"/>
    </row>
    <row r="83" spans="1:100" ht="12.75" customHeight="1" thickBot="1" x14ac:dyDescent="0.25">
      <c r="A83" s="62"/>
      <c r="B83" s="63"/>
      <c r="C83" s="63"/>
      <c r="D83" s="63"/>
      <c r="E83" s="63"/>
      <c r="F83" s="63"/>
      <c r="G83" s="63"/>
      <c r="H83" s="63"/>
      <c r="I83" s="63"/>
      <c r="J83" s="63"/>
      <c r="K83" s="63"/>
      <c r="L83" s="63"/>
      <c r="M83" s="63"/>
      <c r="N83" s="63"/>
      <c r="O83" s="63"/>
      <c r="P83" s="63"/>
      <c r="Q83" s="64"/>
      <c r="S83" s="93" t="s">
        <v>395</v>
      </c>
      <c r="T83" s="93"/>
      <c r="U83" s="93"/>
      <c r="V83" s="93"/>
      <c r="W83" s="93"/>
      <c r="X83" s="93"/>
      <c r="Y83" s="93"/>
      <c r="Z83" s="93"/>
      <c r="AA83" s="93"/>
      <c r="AB83" s="93"/>
      <c r="AC83" s="93"/>
      <c r="AD83" s="93"/>
      <c r="AE83" s="93"/>
      <c r="AF83" s="93"/>
      <c r="AG83" s="93"/>
      <c r="AH83" s="93"/>
      <c r="AI83" s="93"/>
      <c r="AK83" t="s">
        <v>396</v>
      </c>
      <c r="BE83" s="59"/>
      <c r="BF83" s="59"/>
      <c r="BG83" s="59"/>
      <c r="BH83" s="59"/>
      <c r="BI83" s="9"/>
      <c r="CA83" s="60"/>
      <c r="CB83" s="106"/>
      <c r="CC83" s="107"/>
      <c r="CD83" s="107"/>
      <c r="CE83" s="107"/>
      <c r="CF83" s="65" t="s">
        <v>397</v>
      </c>
      <c r="CG83" s="65"/>
      <c r="CH83" s="65"/>
      <c r="CI83" s="65"/>
      <c r="CJ83" s="65"/>
      <c r="CK83" s="65"/>
      <c r="CL83" s="65"/>
      <c r="CM83" s="65"/>
      <c r="CN83" s="85"/>
      <c r="CO83" s="85"/>
      <c r="CP83" s="85"/>
      <c r="CQ83" s="85"/>
      <c r="CR83" s="85"/>
      <c r="CS83" s="85"/>
      <c r="CT83" s="85"/>
      <c r="CU83" s="85"/>
      <c r="CV83" s="86"/>
    </row>
    <row r="84" spans="1:100" x14ac:dyDescent="0.2">
      <c r="S84" s="94"/>
      <c r="T84" s="94"/>
      <c r="U84" s="94"/>
      <c r="V84" s="94"/>
      <c r="W84" s="94"/>
      <c r="X84" s="94"/>
      <c r="Y84" s="94"/>
      <c r="Z84" s="94"/>
      <c r="AA84" s="94"/>
      <c r="AB84" s="94"/>
      <c r="AC84" s="94"/>
      <c r="AD84" s="94"/>
      <c r="AE84" s="94"/>
      <c r="AF84" s="94"/>
      <c r="AG84" s="94"/>
      <c r="AH84" s="94"/>
      <c r="AI84" s="94"/>
      <c r="AK84" s="66" t="s">
        <v>398</v>
      </c>
      <c r="BE84" s="59"/>
      <c r="BF84" s="59"/>
      <c r="BG84" s="59"/>
      <c r="BH84" s="59"/>
      <c r="CA84" s="60"/>
      <c r="CB84" s="60"/>
      <c r="CC84" s="60"/>
      <c r="CD84" s="60"/>
      <c r="CE84" s="60"/>
      <c r="CF84" s="60"/>
      <c r="CG84" s="60"/>
      <c r="CH84" s="60"/>
      <c r="CI84" s="60"/>
      <c r="CJ84" s="60"/>
      <c r="CK84" s="60"/>
      <c r="CL84" s="60"/>
      <c r="CM84" s="60"/>
      <c r="CN84" s="60"/>
      <c r="CO84" s="60"/>
      <c r="CP84" s="60"/>
      <c r="CQ84" s="60"/>
      <c r="CR84" s="60"/>
      <c r="CS84" s="60"/>
      <c r="CT84" s="60"/>
      <c r="CU84" s="60"/>
      <c r="CV84" s="60"/>
    </row>
    <row r="85" spans="1:100" x14ac:dyDescent="0.2">
      <c r="BE85" s="59"/>
      <c r="BF85" s="59"/>
      <c r="BG85" s="59"/>
      <c r="BH85" s="59"/>
      <c r="BQ85" s="55"/>
      <c r="BR85" s="55"/>
      <c r="BS85" s="55"/>
      <c r="BT85" s="55"/>
      <c r="BU85" s="55"/>
      <c r="BV85" s="55"/>
      <c r="BW85" s="55"/>
      <c r="BX85" s="55"/>
      <c r="BY85" s="55"/>
      <c r="BZ85" s="55"/>
    </row>
    <row r="86" spans="1:100" x14ac:dyDescent="0.2">
      <c r="BJ86" s="55"/>
      <c r="BK86" s="55"/>
      <c r="BL86" s="55"/>
      <c r="BM86" s="55"/>
      <c r="BN86" s="55"/>
      <c r="BO86" s="55"/>
      <c r="BP86" s="55"/>
    </row>
    <row r="103" spans="44:50" x14ac:dyDescent="0.2">
      <c r="AR103" s="67"/>
      <c r="AS103" s="67"/>
      <c r="AT103" s="67"/>
      <c r="AU103" s="67"/>
      <c r="AV103" s="67"/>
      <c r="AW103" s="68"/>
      <c r="AX103" s="68"/>
    </row>
    <row r="104" spans="44:50" x14ac:dyDescent="0.2">
      <c r="AR104" s="67"/>
      <c r="AS104" s="67"/>
      <c r="AT104" s="67"/>
      <c r="AU104" s="67"/>
      <c r="AV104" s="67"/>
      <c r="AW104" s="67"/>
      <c r="AX104" s="67"/>
    </row>
    <row r="105" spans="44:50" x14ac:dyDescent="0.2">
      <c r="AW105" s="67"/>
      <c r="AX105" s="67"/>
    </row>
  </sheetData>
  <mergeCells count="1338">
    <mergeCell ref="BE4:BL4"/>
    <mergeCell ref="BN4:BQ4"/>
    <mergeCell ref="BR4:BU5"/>
    <mergeCell ref="BV4:CF5"/>
    <mergeCell ref="CG4:CI5"/>
    <mergeCell ref="CJ4:CV4"/>
    <mergeCell ref="BF5:BK5"/>
    <mergeCell ref="BN5:BQ5"/>
    <mergeCell ref="CJ5:CV5"/>
    <mergeCell ref="A4:G4"/>
    <mergeCell ref="I4:Y4"/>
    <mergeCell ref="Z4:AE4"/>
    <mergeCell ref="AF4:AN4"/>
    <mergeCell ref="AO4:AU4"/>
    <mergeCell ref="AV4:BD4"/>
    <mergeCell ref="A1:S2"/>
    <mergeCell ref="U1:CD2"/>
    <mergeCell ref="CE1:CV2"/>
    <mergeCell ref="I3:Q3"/>
    <mergeCell ref="BE3:BQ3"/>
    <mergeCell ref="CJ3:CV3"/>
    <mergeCell ref="AW7:BA7"/>
    <mergeCell ref="BE7:BI7"/>
    <mergeCell ref="BJ7:BQ7"/>
    <mergeCell ref="BR7:CI10"/>
    <mergeCell ref="CJ7:CV7"/>
    <mergeCell ref="I8:AE8"/>
    <mergeCell ref="AF8:AO10"/>
    <mergeCell ref="AP8:AU8"/>
    <mergeCell ref="AV8:BD8"/>
    <mergeCell ref="BE8:BI10"/>
    <mergeCell ref="BF6:BI6"/>
    <mergeCell ref="BJ6:BP6"/>
    <mergeCell ref="BR6:CI6"/>
    <mergeCell ref="CJ6:CV6"/>
    <mergeCell ref="I7:J7"/>
    <mergeCell ref="K7:M7"/>
    <mergeCell ref="O7:Q7"/>
    <mergeCell ref="S7:V7"/>
    <mergeCell ref="W7:Y7"/>
    <mergeCell ref="Z7:AC7"/>
    <mergeCell ref="I5:AE6"/>
    <mergeCell ref="AF5:AN6"/>
    <mergeCell ref="AO5:AU6"/>
    <mergeCell ref="AV5:AW5"/>
    <mergeCell ref="AX5:BC5"/>
    <mergeCell ref="AV6:AW6"/>
    <mergeCell ref="AX6:BC6"/>
    <mergeCell ref="AD7:AE7"/>
    <mergeCell ref="AF7:AT7"/>
    <mergeCell ref="BI12:BJ12"/>
    <mergeCell ref="BK12:CL12"/>
    <mergeCell ref="CM12:CR12"/>
    <mergeCell ref="CS12:CV12"/>
    <mergeCell ref="A13:B13"/>
    <mergeCell ref="C13:J13"/>
    <mergeCell ref="K13:M13"/>
    <mergeCell ref="N13:P13"/>
    <mergeCell ref="Q13:R13"/>
    <mergeCell ref="S13:Z13"/>
    <mergeCell ref="A12:H12"/>
    <mergeCell ref="I12:J12"/>
    <mergeCell ref="K12:AL12"/>
    <mergeCell ref="AM12:AR12"/>
    <mergeCell ref="AS12:AV12"/>
    <mergeCell ref="BA12:BH12"/>
    <mergeCell ref="BJ8:BQ10"/>
    <mergeCell ref="CJ8:CV8"/>
    <mergeCell ref="I9:AE10"/>
    <mergeCell ref="AP9:AU9"/>
    <mergeCell ref="AW9:BA9"/>
    <mergeCell ref="CJ9:CV9"/>
    <mergeCell ref="AP10:AU10"/>
    <mergeCell ref="BA10:BC10"/>
    <mergeCell ref="CJ10:CV10"/>
    <mergeCell ref="A5:G8"/>
    <mergeCell ref="CA13:CC13"/>
    <mergeCell ref="CD13:CF13"/>
    <mergeCell ref="CG13:CH13"/>
    <mergeCell ref="CI13:CP13"/>
    <mergeCell ref="CQ13:CS13"/>
    <mergeCell ref="CT13:CV13"/>
    <mergeCell ref="BA13:BB13"/>
    <mergeCell ref="BC13:BJ13"/>
    <mergeCell ref="BK13:BM13"/>
    <mergeCell ref="BN13:BP13"/>
    <mergeCell ref="BQ13:BR13"/>
    <mergeCell ref="BS13:BZ13"/>
    <mergeCell ref="AA13:AC13"/>
    <mergeCell ref="AD13:AF13"/>
    <mergeCell ref="AG13:AH13"/>
    <mergeCell ref="AI13:AP13"/>
    <mergeCell ref="AQ13:AS13"/>
    <mergeCell ref="AT13:AV13"/>
    <mergeCell ref="A15:B15"/>
    <mergeCell ref="C15:J15"/>
    <mergeCell ref="K15:M15"/>
    <mergeCell ref="N15:P15"/>
    <mergeCell ref="Q15:R15"/>
    <mergeCell ref="S15:Z15"/>
    <mergeCell ref="CA14:CC14"/>
    <mergeCell ref="CD14:CF14"/>
    <mergeCell ref="CG14:CH14"/>
    <mergeCell ref="CI14:CP14"/>
    <mergeCell ref="CQ14:CS14"/>
    <mergeCell ref="CT14:CV14"/>
    <mergeCell ref="BA14:BB14"/>
    <mergeCell ref="BC14:BJ14"/>
    <mergeCell ref="BK14:BM14"/>
    <mergeCell ref="BN14:BP14"/>
    <mergeCell ref="BQ14:BR14"/>
    <mergeCell ref="BS14:BZ14"/>
    <mergeCell ref="AA14:AC14"/>
    <mergeCell ref="AD14:AF14"/>
    <mergeCell ref="AG14:AH14"/>
    <mergeCell ref="AI14:AP14"/>
    <mergeCell ref="AQ14:AS14"/>
    <mergeCell ref="AT14:AV14"/>
    <mergeCell ref="A14:B14"/>
    <mergeCell ref="C14:J14"/>
    <mergeCell ref="K14:M14"/>
    <mergeCell ref="N14:P14"/>
    <mergeCell ref="Q14:R14"/>
    <mergeCell ref="S14:Z14"/>
    <mergeCell ref="CA15:CC15"/>
    <mergeCell ref="CD15:CF15"/>
    <mergeCell ref="CG15:CH15"/>
    <mergeCell ref="CI15:CP15"/>
    <mergeCell ref="CQ15:CS15"/>
    <mergeCell ref="CT15:CV15"/>
    <mergeCell ref="BA15:BB15"/>
    <mergeCell ref="BC15:BJ15"/>
    <mergeCell ref="BK15:BM15"/>
    <mergeCell ref="BN15:BP15"/>
    <mergeCell ref="BQ15:BR15"/>
    <mergeCell ref="BS15:BZ15"/>
    <mergeCell ref="AA15:AC15"/>
    <mergeCell ref="AD15:AF15"/>
    <mergeCell ref="AG15:AH15"/>
    <mergeCell ref="AI15:AP15"/>
    <mergeCell ref="AQ15:AS15"/>
    <mergeCell ref="AT15:AV15"/>
    <mergeCell ref="CG16:CH16"/>
    <mergeCell ref="CI16:CP16"/>
    <mergeCell ref="CQ16:CS16"/>
    <mergeCell ref="CT16:CV16"/>
    <mergeCell ref="A17:B17"/>
    <mergeCell ref="C17:J17"/>
    <mergeCell ref="K17:M17"/>
    <mergeCell ref="N17:P17"/>
    <mergeCell ref="Q17:R17"/>
    <mergeCell ref="S17:Z17"/>
    <mergeCell ref="BC16:BJ16"/>
    <mergeCell ref="BK16:BM16"/>
    <mergeCell ref="BN16:BP16"/>
    <mergeCell ref="BQ16:BZ16"/>
    <mergeCell ref="CA16:CC16"/>
    <mergeCell ref="CD16:CF16"/>
    <mergeCell ref="AA16:AC16"/>
    <mergeCell ref="AD16:AF16"/>
    <mergeCell ref="AG16:AP16"/>
    <mergeCell ref="AQ16:AS16"/>
    <mergeCell ref="AT16:AV16"/>
    <mergeCell ref="BA16:BB16"/>
    <mergeCell ref="A16:B16"/>
    <mergeCell ref="C16:J16"/>
    <mergeCell ref="K16:M16"/>
    <mergeCell ref="N16:P16"/>
    <mergeCell ref="Q16:R16"/>
    <mergeCell ref="S16:Z16"/>
    <mergeCell ref="A18:B18"/>
    <mergeCell ref="C18:J18"/>
    <mergeCell ref="K18:M18"/>
    <mergeCell ref="N18:P18"/>
    <mergeCell ref="Q18:R18"/>
    <mergeCell ref="S18:Z18"/>
    <mergeCell ref="CA17:CC17"/>
    <mergeCell ref="CD17:CF17"/>
    <mergeCell ref="CG17:CH17"/>
    <mergeCell ref="CI17:CP17"/>
    <mergeCell ref="CQ17:CS17"/>
    <mergeCell ref="CT17:CV17"/>
    <mergeCell ref="BA17:BB17"/>
    <mergeCell ref="BC17:BJ17"/>
    <mergeCell ref="BK17:BM17"/>
    <mergeCell ref="BN17:BP17"/>
    <mergeCell ref="BQ17:BR17"/>
    <mergeCell ref="BS17:BZ17"/>
    <mergeCell ref="AA17:AC17"/>
    <mergeCell ref="AD17:AF17"/>
    <mergeCell ref="AG17:AH17"/>
    <mergeCell ref="AI17:AP17"/>
    <mergeCell ref="AQ17:AS17"/>
    <mergeCell ref="AT17:AV17"/>
    <mergeCell ref="CA18:CC18"/>
    <mergeCell ref="CD18:CF18"/>
    <mergeCell ref="CG18:CH18"/>
    <mergeCell ref="CI18:CP18"/>
    <mergeCell ref="CQ18:CS18"/>
    <mergeCell ref="CT18:CV18"/>
    <mergeCell ref="BA18:BB18"/>
    <mergeCell ref="BC18:BJ18"/>
    <mergeCell ref="BK18:BM18"/>
    <mergeCell ref="BN18:BP18"/>
    <mergeCell ref="BQ18:BR18"/>
    <mergeCell ref="BS18:BZ18"/>
    <mergeCell ref="AA18:AC18"/>
    <mergeCell ref="AD18:AF18"/>
    <mergeCell ref="AG18:AH18"/>
    <mergeCell ref="AI18:AP18"/>
    <mergeCell ref="AQ18:AS18"/>
    <mergeCell ref="AT18:AV18"/>
    <mergeCell ref="CA19:CC19"/>
    <mergeCell ref="CD19:CF19"/>
    <mergeCell ref="CG19:CP19"/>
    <mergeCell ref="CQ19:CS19"/>
    <mergeCell ref="CT19:CV19"/>
    <mergeCell ref="A20:B20"/>
    <mergeCell ref="C20:J20"/>
    <mergeCell ref="K20:M20"/>
    <mergeCell ref="N20:P20"/>
    <mergeCell ref="Q20:R20"/>
    <mergeCell ref="BA19:BB19"/>
    <mergeCell ref="BC19:BJ19"/>
    <mergeCell ref="BK19:BM19"/>
    <mergeCell ref="BN19:BP19"/>
    <mergeCell ref="BQ19:BR19"/>
    <mergeCell ref="BS19:BZ19"/>
    <mergeCell ref="AA19:AC19"/>
    <mergeCell ref="AD19:AF19"/>
    <mergeCell ref="AG19:AH19"/>
    <mergeCell ref="AI19:AP19"/>
    <mergeCell ref="AQ19:AS19"/>
    <mergeCell ref="AT19:AV19"/>
    <mergeCell ref="A19:B19"/>
    <mergeCell ref="C19:J19"/>
    <mergeCell ref="K19:M19"/>
    <mergeCell ref="N19:P19"/>
    <mergeCell ref="Q19:R19"/>
    <mergeCell ref="S19:Z19"/>
    <mergeCell ref="CT20:CV20"/>
    <mergeCell ref="A21:B21"/>
    <mergeCell ref="C21:J21"/>
    <mergeCell ref="K21:M21"/>
    <mergeCell ref="N21:P21"/>
    <mergeCell ref="Q21:R21"/>
    <mergeCell ref="S21:Z21"/>
    <mergeCell ref="AA21:AC21"/>
    <mergeCell ref="AD21:AF21"/>
    <mergeCell ref="AG21:AH21"/>
    <mergeCell ref="BS20:BZ20"/>
    <mergeCell ref="CA20:CC20"/>
    <mergeCell ref="CD20:CF20"/>
    <mergeCell ref="CG20:CH20"/>
    <mergeCell ref="CI20:CP20"/>
    <mergeCell ref="CQ20:CS20"/>
    <mergeCell ref="AT20:AV20"/>
    <mergeCell ref="BA20:BB20"/>
    <mergeCell ref="BC20:BJ20"/>
    <mergeCell ref="BK20:BM20"/>
    <mergeCell ref="BN20:BP20"/>
    <mergeCell ref="BQ20:BR20"/>
    <mergeCell ref="S20:Z20"/>
    <mergeCell ref="AA20:AC20"/>
    <mergeCell ref="AD20:AF20"/>
    <mergeCell ref="AG20:AH20"/>
    <mergeCell ref="AI20:AP20"/>
    <mergeCell ref="AQ20:AS20"/>
    <mergeCell ref="CI21:CP21"/>
    <mergeCell ref="CQ21:CS21"/>
    <mergeCell ref="CT21:CV21"/>
    <mergeCell ref="A22:J22"/>
    <mergeCell ref="K22:M22"/>
    <mergeCell ref="N22:P22"/>
    <mergeCell ref="Q22:R22"/>
    <mergeCell ref="S22:Z22"/>
    <mergeCell ref="AA22:AC22"/>
    <mergeCell ref="AD22:AF22"/>
    <mergeCell ref="BN21:BP21"/>
    <mergeCell ref="BQ21:BR21"/>
    <mergeCell ref="BS21:BZ21"/>
    <mergeCell ref="CA21:CC21"/>
    <mergeCell ref="CD21:CF21"/>
    <mergeCell ref="CG21:CH21"/>
    <mergeCell ref="AI21:AP21"/>
    <mergeCell ref="AQ21:AS21"/>
    <mergeCell ref="AT21:AV21"/>
    <mergeCell ref="BA21:BB21"/>
    <mergeCell ref="BC21:BJ21"/>
    <mergeCell ref="BK21:BM21"/>
    <mergeCell ref="CG22:CH22"/>
    <mergeCell ref="CI22:CP22"/>
    <mergeCell ref="CQ22:CS22"/>
    <mergeCell ref="CT22:CV22"/>
    <mergeCell ref="A23:B23"/>
    <mergeCell ref="C23:J23"/>
    <mergeCell ref="K23:M23"/>
    <mergeCell ref="N23:P23"/>
    <mergeCell ref="Q23:Z23"/>
    <mergeCell ref="AA23:AC23"/>
    <mergeCell ref="BK22:BM22"/>
    <mergeCell ref="BN22:BP22"/>
    <mergeCell ref="BQ22:BR22"/>
    <mergeCell ref="BS22:BZ22"/>
    <mergeCell ref="CA22:CC22"/>
    <mergeCell ref="CD22:CF22"/>
    <mergeCell ref="AG22:AH22"/>
    <mergeCell ref="AI22:AP22"/>
    <mergeCell ref="AQ22:AS22"/>
    <mergeCell ref="AT22:AV22"/>
    <mergeCell ref="BA22:BB22"/>
    <mergeCell ref="BC22:BJ22"/>
    <mergeCell ref="CD23:CF23"/>
    <mergeCell ref="CG23:CH23"/>
    <mergeCell ref="CI23:CP23"/>
    <mergeCell ref="CQ23:CS23"/>
    <mergeCell ref="CT23:CV23"/>
    <mergeCell ref="A24:B24"/>
    <mergeCell ref="C24:J24"/>
    <mergeCell ref="K24:M24"/>
    <mergeCell ref="N24:P24"/>
    <mergeCell ref="Q24:R24"/>
    <mergeCell ref="BC23:BJ23"/>
    <mergeCell ref="BK23:BM23"/>
    <mergeCell ref="BN23:BP23"/>
    <mergeCell ref="BQ23:BR23"/>
    <mergeCell ref="BS23:BZ23"/>
    <mergeCell ref="CA23:CC23"/>
    <mergeCell ref="AD23:AF23"/>
    <mergeCell ref="AG23:AH23"/>
    <mergeCell ref="AI23:AP23"/>
    <mergeCell ref="AQ23:AS23"/>
    <mergeCell ref="AT23:AV23"/>
    <mergeCell ref="BA23:BB23"/>
    <mergeCell ref="CA24:CC24"/>
    <mergeCell ref="CD24:CF24"/>
    <mergeCell ref="CG24:CH24"/>
    <mergeCell ref="CI24:CP24"/>
    <mergeCell ref="CQ24:CS24"/>
    <mergeCell ref="CT24:CV24"/>
    <mergeCell ref="BA24:BB24"/>
    <mergeCell ref="BC24:BJ24"/>
    <mergeCell ref="BK24:BM24"/>
    <mergeCell ref="BN24:BP24"/>
    <mergeCell ref="BQ24:BR24"/>
    <mergeCell ref="BS24:BZ24"/>
    <mergeCell ref="S24:Z24"/>
    <mergeCell ref="AA24:AC24"/>
    <mergeCell ref="AD24:AF24"/>
    <mergeCell ref="AG24:AP24"/>
    <mergeCell ref="AQ24:AS24"/>
    <mergeCell ref="AT24:AV24"/>
    <mergeCell ref="A26:B26"/>
    <mergeCell ref="C26:J26"/>
    <mergeCell ref="K26:M26"/>
    <mergeCell ref="N26:P26"/>
    <mergeCell ref="Q26:R26"/>
    <mergeCell ref="S26:Z26"/>
    <mergeCell ref="CA25:CC25"/>
    <mergeCell ref="CD25:CF25"/>
    <mergeCell ref="CG25:CH25"/>
    <mergeCell ref="CI25:CP25"/>
    <mergeCell ref="CQ25:CS25"/>
    <mergeCell ref="CT25:CV25"/>
    <mergeCell ref="BA25:BB25"/>
    <mergeCell ref="BC25:BJ25"/>
    <mergeCell ref="BK25:BM25"/>
    <mergeCell ref="BN25:BP25"/>
    <mergeCell ref="BQ25:BR25"/>
    <mergeCell ref="BS25:BZ25"/>
    <mergeCell ref="AA25:AC25"/>
    <mergeCell ref="AD25:AF25"/>
    <mergeCell ref="AG25:AH25"/>
    <mergeCell ref="AI25:AP25"/>
    <mergeCell ref="AQ25:AS25"/>
    <mergeCell ref="AT25:AV25"/>
    <mergeCell ref="A25:B25"/>
    <mergeCell ref="C25:J25"/>
    <mergeCell ref="K25:M25"/>
    <mergeCell ref="N25:P25"/>
    <mergeCell ref="Q25:R25"/>
    <mergeCell ref="S25:Z25"/>
    <mergeCell ref="CA26:CC26"/>
    <mergeCell ref="CD26:CF26"/>
    <mergeCell ref="CG26:CH26"/>
    <mergeCell ref="CI26:CP26"/>
    <mergeCell ref="CQ26:CS26"/>
    <mergeCell ref="CT26:CV26"/>
    <mergeCell ref="BA26:BB26"/>
    <mergeCell ref="BC26:BJ26"/>
    <mergeCell ref="BK26:BM26"/>
    <mergeCell ref="BN26:BP26"/>
    <mergeCell ref="BQ26:BR26"/>
    <mergeCell ref="BS26:BZ26"/>
    <mergeCell ref="AA26:AC26"/>
    <mergeCell ref="AD26:AF26"/>
    <mergeCell ref="AG26:AH26"/>
    <mergeCell ref="AI26:AP26"/>
    <mergeCell ref="AQ26:AS26"/>
    <mergeCell ref="AT26:AV26"/>
    <mergeCell ref="A28:B28"/>
    <mergeCell ref="C28:J28"/>
    <mergeCell ref="K28:M28"/>
    <mergeCell ref="N28:P28"/>
    <mergeCell ref="Q28:R28"/>
    <mergeCell ref="S28:Z28"/>
    <mergeCell ref="CA27:CC27"/>
    <mergeCell ref="CD27:CF27"/>
    <mergeCell ref="CG27:CH27"/>
    <mergeCell ref="CI27:CP27"/>
    <mergeCell ref="CQ27:CS27"/>
    <mergeCell ref="CT27:CV27"/>
    <mergeCell ref="BA27:BB27"/>
    <mergeCell ref="BC27:BJ27"/>
    <mergeCell ref="BK27:BM27"/>
    <mergeCell ref="BN27:BP27"/>
    <mergeCell ref="BQ27:BR27"/>
    <mergeCell ref="BS27:BZ27"/>
    <mergeCell ref="AA27:AC27"/>
    <mergeCell ref="AD27:AF27"/>
    <mergeCell ref="AG27:AH27"/>
    <mergeCell ref="AI27:AP27"/>
    <mergeCell ref="AQ27:AS27"/>
    <mergeCell ref="AT27:AV27"/>
    <mergeCell ref="A27:B27"/>
    <mergeCell ref="C27:J27"/>
    <mergeCell ref="K27:M27"/>
    <mergeCell ref="N27:P27"/>
    <mergeCell ref="Q27:R27"/>
    <mergeCell ref="S27:Z27"/>
    <mergeCell ref="CA28:CC28"/>
    <mergeCell ref="CD28:CF28"/>
    <mergeCell ref="CG28:CH28"/>
    <mergeCell ref="CI28:CP28"/>
    <mergeCell ref="CQ28:CS28"/>
    <mergeCell ref="CT28:CV28"/>
    <mergeCell ref="BA28:BB28"/>
    <mergeCell ref="BC28:BJ28"/>
    <mergeCell ref="BK28:BM28"/>
    <mergeCell ref="BN28:BP28"/>
    <mergeCell ref="BQ28:BR28"/>
    <mergeCell ref="BS28:BZ28"/>
    <mergeCell ref="AA28:AC28"/>
    <mergeCell ref="AD28:AF28"/>
    <mergeCell ref="AG28:AH28"/>
    <mergeCell ref="AI28:AP28"/>
    <mergeCell ref="AQ28:AS28"/>
    <mergeCell ref="AT28:AV28"/>
    <mergeCell ref="CD29:CF29"/>
    <mergeCell ref="CG29:CH29"/>
    <mergeCell ref="CI29:CP29"/>
    <mergeCell ref="CQ29:CS29"/>
    <mergeCell ref="CT29:CV29"/>
    <mergeCell ref="A30:B30"/>
    <mergeCell ref="C30:J30"/>
    <mergeCell ref="K30:M30"/>
    <mergeCell ref="N30:P30"/>
    <mergeCell ref="Q30:R30"/>
    <mergeCell ref="BA29:BJ29"/>
    <mergeCell ref="BK29:BM29"/>
    <mergeCell ref="BN29:BP29"/>
    <mergeCell ref="BQ29:BR29"/>
    <mergeCell ref="BS29:BZ29"/>
    <mergeCell ref="CA29:CC29"/>
    <mergeCell ref="AA29:AC29"/>
    <mergeCell ref="AD29:AF29"/>
    <mergeCell ref="AG29:AH29"/>
    <mergeCell ref="AI29:AP29"/>
    <mergeCell ref="AQ29:AS29"/>
    <mergeCell ref="AT29:AV29"/>
    <mergeCell ref="A29:B29"/>
    <mergeCell ref="C29:J29"/>
    <mergeCell ref="K29:M29"/>
    <mergeCell ref="N29:P29"/>
    <mergeCell ref="Q29:R29"/>
    <mergeCell ref="S29:Z29"/>
    <mergeCell ref="BS30:BZ30"/>
    <mergeCell ref="CA30:CC30"/>
    <mergeCell ref="CD30:CF30"/>
    <mergeCell ref="CG30:CP30"/>
    <mergeCell ref="CQ30:CS30"/>
    <mergeCell ref="CT30:CV30"/>
    <mergeCell ref="AT30:AV30"/>
    <mergeCell ref="BA30:BB30"/>
    <mergeCell ref="BC30:BJ30"/>
    <mergeCell ref="BK30:BM30"/>
    <mergeCell ref="BN30:BP30"/>
    <mergeCell ref="BQ30:BR30"/>
    <mergeCell ref="S30:Z30"/>
    <mergeCell ref="AA30:AC30"/>
    <mergeCell ref="AD30:AF30"/>
    <mergeCell ref="AG30:AH30"/>
    <mergeCell ref="AI30:AP30"/>
    <mergeCell ref="AQ30:AS30"/>
    <mergeCell ref="CD31:CF31"/>
    <mergeCell ref="CG31:CH31"/>
    <mergeCell ref="CI31:CP31"/>
    <mergeCell ref="CQ31:CS31"/>
    <mergeCell ref="CT31:CV31"/>
    <mergeCell ref="A32:B32"/>
    <mergeCell ref="C32:J32"/>
    <mergeCell ref="K32:M32"/>
    <mergeCell ref="N32:P32"/>
    <mergeCell ref="Q32:R32"/>
    <mergeCell ref="BA31:BB31"/>
    <mergeCell ref="BC31:BJ31"/>
    <mergeCell ref="BK31:BM31"/>
    <mergeCell ref="BN31:BP31"/>
    <mergeCell ref="BQ31:BZ31"/>
    <mergeCell ref="CA31:CC31"/>
    <mergeCell ref="AA31:AC31"/>
    <mergeCell ref="AD31:AF31"/>
    <mergeCell ref="AG31:AH31"/>
    <mergeCell ref="AI31:AP31"/>
    <mergeCell ref="AQ31:AS31"/>
    <mergeCell ref="AT31:AV31"/>
    <mergeCell ref="A31:B31"/>
    <mergeCell ref="C31:J31"/>
    <mergeCell ref="K31:M31"/>
    <mergeCell ref="N31:P31"/>
    <mergeCell ref="Q31:R31"/>
    <mergeCell ref="S31:Z31"/>
    <mergeCell ref="CT32:CV32"/>
    <mergeCell ref="A33:B33"/>
    <mergeCell ref="C33:J33"/>
    <mergeCell ref="K33:M33"/>
    <mergeCell ref="N33:P33"/>
    <mergeCell ref="Q33:R33"/>
    <mergeCell ref="S33:Z33"/>
    <mergeCell ref="AA33:AC33"/>
    <mergeCell ref="AD33:AF33"/>
    <mergeCell ref="AG33:AH33"/>
    <mergeCell ref="BS32:BZ32"/>
    <mergeCell ref="CA32:CC32"/>
    <mergeCell ref="CD32:CF32"/>
    <mergeCell ref="CG32:CH32"/>
    <mergeCell ref="CI32:CP32"/>
    <mergeCell ref="CQ32:CS32"/>
    <mergeCell ref="AT32:AV32"/>
    <mergeCell ref="BA32:BB32"/>
    <mergeCell ref="BC32:BJ32"/>
    <mergeCell ref="BK32:BM32"/>
    <mergeCell ref="BN32:BP32"/>
    <mergeCell ref="BQ32:BR32"/>
    <mergeCell ref="S32:Z32"/>
    <mergeCell ref="AA32:AC32"/>
    <mergeCell ref="AD32:AF32"/>
    <mergeCell ref="AG32:AH32"/>
    <mergeCell ref="AI32:AP32"/>
    <mergeCell ref="AQ32:AS32"/>
    <mergeCell ref="CI33:CP33"/>
    <mergeCell ref="CQ33:CS33"/>
    <mergeCell ref="CT33:CV33"/>
    <mergeCell ref="A34:J34"/>
    <mergeCell ref="K34:M34"/>
    <mergeCell ref="N34:P34"/>
    <mergeCell ref="Q34:R34"/>
    <mergeCell ref="S34:Z34"/>
    <mergeCell ref="AA34:AC34"/>
    <mergeCell ref="AD34:AF34"/>
    <mergeCell ref="BN33:BP33"/>
    <mergeCell ref="BQ33:BR33"/>
    <mergeCell ref="BS33:BZ33"/>
    <mergeCell ref="CA33:CC33"/>
    <mergeCell ref="CD33:CF33"/>
    <mergeCell ref="CG33:CH33"/>
    <mergeCell ref="AI33:AP33"/>
    <mergeCell ref="AQ33:AS33"/>
    <mergeCell ref="AT33:AV33"/>
    <mergeCell ref="BA33:BB33"/>
    <mergeCell ref="BC33:BJ33"/>
    <mergeCell ref="BK33:BM33"/>
    <mergeCell ref="CG34:CH34"/>
    <mergeCell ref="CI34:CP34"/>
    <mergeCell ref="CQ34:CS34"/>
    <mergeCell ref="CT34:CV34"/>
    <mergeCell ref="A35:B35"/>
    <mergeCell ref="C35:J35"/>
    <mergeCell ref="K35:M35"/>
    <mergeCell ref="N35:P35"/>
    <mergeCell ref="Q35:R35"/>
    <mergeCell ref="S35:Z35"/>
    <mergeCell ref="BK34:BM34"/>
    <mergeCell ref="BN34:BP34"/>
    <mergeCell ref="BQ34:BR34"/>
    <mergeCell ref="BS34:BZ34"/>
    <mergeCell ref="CA34:CC34"/>
    <mergeCell ref="CD34:CF34"/>
    <mergeCell ref="AG34:AH34"/>
    <mergeCell ref="AI34:AP34"/>
    <mergeCell ref="AQ34:AS34"/>
    <mergeCell ref="AT34:AV34"/>
    <mergeCell ref="BA34:BB34"/>
    <mergeCell ref="BC34:BJ34"/>
    <mergeCell ref="CD35:CF35"/>
    <mergeCell ref="CG35:CH35"/>
    <mergeCell ref="CI35:CP35"/>
    <mergeCell ref="CQ35:CS35"/>
    <mergeCell ref="CT35:CV35"/>
    <mergeCell ref="A36:B36"/>
    <mergeCell ref="C36:J36"/>
    <mergeCell ref="K36:M36"/>
    <mergeCell ref="N36:P36"/>
    <mergeCell ref="Q36:R36"/>
    <mergeCell ref="BA35:BB35"/>
    <mergeCell ref="BC35:BJ35"/>
    <mergeCell ref="BK35:BM35"/>
    <mergeCell ref="BN35:BP35"/>
    <mergeCell ref="BQ35:BZ35"/>
    <mergeCell ref="CA35:CC35"/>
    <mergeCell ref="AA35:AC35"/>
    <mergeCell ref="AD35:AF35"/>
    <mergeCell ref="AG35:AH35"/>
    <mergeCell ref="AI35:AP35"/>
    <mergeCell ref="AQ35:AS35"/>
    <mergeCell ref="AT35:AV35"/>
    <mergeCell ref="CT36:CV36"/>
    <mergeCell ref="A37:J37"/>
    <mergeCell ref="K37:M37"/>
    <mergeCell ref="N37:P37"/>
    <mergeCell ref="Q37:Z37"/>
    <mergeCell ref="AA37:AC37"/>
    <mergeCell ref="AD37:AF37"/>
    <mergeCell ref="AG37:AH37"/>
    <mergeCell ref="AI37:AP37"/>
    <mergeCell ref="AQ37:AS37"/>
    <mergeCell ref="BS36:BZ36"/>
    <mergeCell ref="CA36:CC36"/>
    <mergeCell ref="CD36:CF36"/>
    <mergeCell ref="CG36:CH36"/>
    <mergeCell ref="CI36:CP36"/>
    <mergeCell ref="CQ36:CS36"/>
    <mergeCell ref="AT36:AV36"/>
    <mergeCell ref="BA36:BB36"/>
    <mergeCell ref="BC36:BJ36"/>
    <mergeCell ref="BK36:BM36"/>
    <mergeCell ref="BN36:BP36"/>
    <mergeCell ref="BQ36:BR36"/>
    <mergeCell ref="S36:Z36"/>
    <mergeCell ref="AA36:AC36"/>
    <mergeCell ref="AD36:AF36"/>
    <mergeCell ref="AG36:AH36"/>
    <mergeCell ref="AI36:AP36"/>
    <mergeCell ref="AQ36:AS36"/>
    <mergeCell ref="CT37:CV37"/>
    <mergeCell ref="A38:B38"/>
    <mergeCell ref="C38:J38"/>
    <mergeCell ref="K38:M38"/>
    <mergeCell ref="N38:P38"/>
    <mergeCell ref="Q38:R38"/>
    <mergeCell ref="S38:Z38"/>
    <mergeCell ref="AA38:AC38"/>
    <mergeCell ref="AD38:AF38"/>
    <mergeCell ref="AG38:AH38"/>
    <mergeCell ref="BS37:BZ37"/>
    <mergeCell ref="CA37:CC37"/>
    <mergeCell ref="CD37:CF37"/>
    <mergeCell ref="CG37:CH37"/>
    <mergeCell ref="CI37:CP37"/>
    <mergeCell ref="CQ37:CS37"/>
    <mergeCell ref="AT37:AV37"/>
    <mergeCell ref="BA37:BB37"/>
    <mergeCell ref="BC37:BJ37"/>
    <mergeCell ref="BK37:BM37"/>
    <mergeCell ref="BN37:BP37"/>
    <mergeCell ref="BQ37:BR37"/>
    <mergeCell ref="CI38:CP38"/>
    <mergeCell ref="CQ38:CS38"/>
    <mergeCell ref="CT38:CV38"/>
    <mergeCell ref="A39:B39"/>
    <mergeCell ref="C39:J39"/>
    <mergeCell ref="K39:M39"/>
    <mergeCell ref="N39:P39"/>
    <mergeCell ref="Q39:R39"/>
    <mergeCell ref="S39:Z39"/>
    <mergeCell ref="AA39:AC39"/>
    <mergeCell ref="BN38:BP38"/>
    <mergeCell ref="BQ38:BR38"/>
    <mergeCell ref="BS38:BZ38"/>
    <mergeCell ref="CA38:CC38"/>
    <mergeCell ref="CD38:CF38"/>
    <mergeCell ref="CG38:CH38"/>
    <mergeCell ref="AI38:AP38"/>
    <mergeCell ref="AQ38:AS38"/>
    <mergeCell ref="AT38:AV38"/>
    <mergeCell ref="BA38:BB38"/>
    <mergeCell ref="BC38:BJ38"/>
    <mergeCell ref="BK38:BM38"/>
    <mergeCell ref="CD39:CF39"/>
    <mergeCell ref="CG39:CP39"/>
    <mergeCell ref="CQ39:CS39"/>
    <mergeCell ref="CT39:CV39"/>
    <mergeCell ref="A40:B40"/>
    <mergeCell ref="C40:J40"/>
    <mergeCell ref="K40:M40"/>
    <mergeCell ref="N40:P40"/>
    <mergeCell ref="Q40:R40"/>
    <mergeCell ref="S40:Z40"/>
    <mergeCell ref="BC39:BJ39"/>
    <mergeCell ref="BK39:BM39"/>
    <mergeCell ref="BN39:BP39"/>
    <mergeCell ref="BQ39:BR39"/>
    <mergeCell ref="BS39:BZ39"/>
    <mergeCell ref="CA39:CC39"/>
    <mergeCell ref="AD39:AF39"/>
    <mergeCell ref="AG39:AH39"/>
    <mergeCell ref="AI39:AP39"/>
    <mergeCell ref="AQ39:AS39"/>
    <mergeCell ref="AT39:AV39"/>
    <mergeCell ref="BA39:BB39"/>
    <mergeCell ref="CA40:CC40"/>
    <mergeCell ref="CD40:CF40"/>
    <mergeCell ref="CG40:CH40"/>
    <mergeCell ref="CI40:CP40"/>
    <mergeCell ref="CQ40:CS40"/>
    <mergeCell ref="CT40:CV40"/>
    <mergeCell ref="BA40:BB40"/>
    <mergeCell ref="BC40:BJ40"/>
    <mergeCell ref="BK40:BM40"/>
    <mergeCell ref="BN40:BP40"/>
    <mergeCell ref="BQ40:BR40"/>
    <mergeCell ref="BS40:BZ40"/>
    <mergeCell ref="AA40:AC40"/>
    <mergeCell ref="AD40:AF40"/>
    <mergeCell ref="AG40:AH40"/>
    <mergeCell ref="AI40:AP40"/>
    <mergeCell ref="AQ40:AS40"/>
    <mergeCell ref="AT40:AV40"/>
    <mergeCell ref="A42:B42"/>
    <mergeCell ref="C42:J42"/>
    <mergeCell ref="K42:M42"/>
    <mergeCell ref="N42:P42"/>
    <mergeCell ref="Q42:R42"/>
    <mergeCell ref="S42:Z42"/>
    <mergeCell ref="CA41:CC41"/>
    <mergeCell ref="CD41:CF41"/>
    <mergeCell ref="CG41:CH41"/>
    <mergeCell ref="CI41:CP41"/>
    <mergeCell ref="CQ41:CS41"/>
    <mergeCell ref="CT41:CV41"/>
    <mergeCell ref="BA41:BB41"/>
    <mergeCell ref="BC41:BJ41"/>
    <mergeCell ref="BK41:BM41"/>
    <mergeCell ref="BN41:BP41"/>
    <mergeCell ref="BQ41:BR41"/>
    <mergeCell ref="BS41:BZ41"/>
    <mergeCell ref="AA41:AC41"/>
    <mergeCell ref="AD41:AF41"/>
    <mergeCell ref="AG41:AH41"/>
    <mergeCell ref="AI41:AP41"/>
    <mergeCell ref="AQ41:AS41"/>
    <mergeCell ref="AT41:AV41"/>
    <mergeCell ref="A41:B41"/>
    <mergeCell ref="C41:J41"/>
    <mergeCell ref="K41:M41"/>
    <mergeCell ref="N41:P41"/>
    <mergeCell ref="Q41:R41"/>
    <mergeCell ref="S41:Z41"/>
    <mergeCell ref="CA42:CC42"/>
    <mergeCell ref="CD42:CF42"/>
    <mergeCell ref="CG42:CH42"/>
    <mergeCell ref="CI42:CP42"/>
    <mergeCell ref="CQ42:CS42"/>
    <mergeCell ref="CT42:CV42"/>
    <mergeCell ref="BA42:BB42"/>
    <mergeCell ref="BC42:BJ42"/>
    <mergeCell ref="BK42:BM42"/>
    <mergeCell ref="BN42:BP42"/>
    <mergeCell ref="BQ42:BR42"/>
    <mergeCell ref="BS42:BZ42"/>
    <mergeCell ref="AA42:AC42"/>
    <mergeCell ref="AD42:AF42"/>
    <mergeCell ref="AG42:AH42"/>
    <mergeCell ref="AI42:AP42"/>
    <mergeCell ref="AQ42:AS42"/>
    <mergeCell ref="AT42:AV42"/>
    <mergeCell ref="CA43:CC43"/>
    <mergeCell ref="CD43:CF43"/>
    <mergeCell ref="CG43:CP43"/>
    <mergeCell ref="CQ43:CS43"/>
    <mergeCell ref="CT43:CV43"/>
    <mergeCell ref="A44:B44"/>
    <mergeCell ref="C44:J44"/>
    <mergeCell ref="K44:M44"/>
    <mergeCell ref="N44:P44"/>
    <mergeCell ref="Q44:R44"/>
    <mergeCell ref="BA43:BB43"/>
    <mergeCell ref="BC43:BJ43"/>
    <mergeCell ref="BK43:BM43"/>
    <mergeCell ref="BN43:BP43"/>
    <mergeCell ref="BQ43:BR43"/>
    <mergeCell ref="BS43:BZ43"/>
    <mergeCell ref="AA43:AC43"/>
    <mergeCell ref="AD43:AF43"/>
    <mergeCell ref="AG43:AH43"/>
    <mergeCell ref="AI43:AP43"/>
    <mergeCell ref="AQ43:AS43"/>
    <mergeCell ref="AT43:AV43"/>
    <mergeCell ref="A43:B43"/>
    <mergeCell ref="C43:J43"/>
    <mergeCell ref="K43:M43"/>
    <mergeCell ref="N43:P43"/>
    <mergeCell ref="Q43:R43"/>
    <mergeCell ref="S43:Z43"/>
    <mergeCell ref="CA44:CC44"/>
    <mergeCell ref="CD44:CF44"/>
    <mergeCell ref="CG44:CH44"/>
    <mergeCell ref="CI44:CP44"/>
    <mergeCell ref="CQ44:CS44"/>
    <mergeCell ref="CT44:CV44"/>
    <mergeCell ref="AT44:AV44"/>
    <mergeCell ref="BA44:BB44"/>
    <mergeCell ref="BC44:BJ44"/>
    <mergeCell ref="BK44:BM44"/>
    <mergeCell ref="BN44:BP44"/>
    <mergeCell ref="BQ44:BZ44"/>
    <mergeCell ref="S44:Z44"/>
    <mergeCell ref="AA44:AC44"/>
    <mergeCell ref="AD44:AF44"/>
    <mergeCell ref="AG44:AH44"/>
    <mergeCell ref="AI44:AP44"/>
    <mergeCell ref="AQ44:AS44"/>
    <mergeCell ref="CD45:CF45"/>
    <mergeCell ref="CG45:CH45"/>
    <mergeCell ref="CI45:CP45"/>
    <mergeCell ref="CQ45:CS45"/>
    <mergeCell ref="CT45:CV45"/>
    <mergeCell ref="A46:B46"/>
    <mergeCell ref="C46:J46"/>
    <mergeCell ref="K46:M46"/>
    <mergeCell ref="N46:P46"/>
    <mergeCell ref="Q46:R46"/>
    <mergeCell ref="BA45:BJ45"/>
    <mergeCell ref="BK45:BM45"/>
    <mergeCell ref="BN45:BP45"/>
    <mergeCell ref="BQ45:BR45"/>
    <mergeCell ref="BS45:BZ45"/>
    <mergeCell ref="CA45:CC45"/>
    <mergeCell ref="AA45:AC45"/>
    <mergeCell ref="AD45:AF45"/>
    <mergeCell ref="AG45:AH45"/>
    <mergeCell ref="AI45:AP45"/>
    <mergeCell ref="AQ45:AS45"/>
    <mergeCell ref="AT45:AV45"/>
    <mergeCell ref="A45:B45"/>
    <mergeCell ref="C45:J45"/>
    <mergeCell ref="K45:M45"/>
    <mergeCell ref="N45:P45"/>
    <mergeCell ref="Q45:R45"/>
    <mergeCell ref="S45:Z45"/>
    <mergeCell ref="CT46:CV46"/>
    <mergeCell ref="A47:B47"/>
    <mergeCell ref="C47:J47"/>
    <mergeCell ref="K47:M47"/>
    <mergeCell ref="N47:P47"/>
    <mergeCell ref="Q47:R47"/>
    <mergeCell ref="S47:Z47"/>
    <mergeCell ref="AA47:AC47"/>
    <mergeCell ref="AD47:AF47"/>
    <mergeCell ref="AG47:AP47"/>
    <mergeCell ref="BS46:BZ46"/>
    <mergeCell ref="CA46:CC46"/>
    <mergeCell ref="CD46:CF46"/>
    <mergeCell ref="CG46:CH46"/>
    <mergeCell ref="CI46:CP46"/>
    <mergeCell ref="CQ46:CS46"/>
    <mergeCell ref="AT46:AV46"/>
    <mergeCell ref="BA46:BB46"/>
    <mergeCell ref="BC46:BJ46"/>
    <mergeCell ref="BK46:BM46"/>
    <mergeCell ref="BN46:BP46"/>
    <mergeCell ref="BQ46:BR46"/>
    <mergeCell ref="S46:Z46"/>
    <mergeCell ref="AA46:AC46"/>
    <mergeCell ref="AD46:AF46"/>
    <mergeCell ref="AG46:AH46"/>
    <mergeCell ref="AI46:AP46"/>
    <mergeCell ref="AQ46:AS46"/>
    <mergeCell ref="CQ47:CS47"/>
    <mergeCell ref="CT47:CV47"/>
    <mergeCell ref="A48:B48"/>
    <mergeCell ref="C48:J48"/>
    <mergeCell ref="K48:M48"/>
    <mergeCell ref="N48:P48"/>
    <mergeCell ref="Q48:R48"/>
    <mergeCell ref="S48:Z48"/>
    <mergeCell ref="AA48:AC48"/>
    <mergeCell ref="AD48:AF48"/>
    <mergeCell ref="BQ47:BR47"/>
    <mergeCell ref="BS47:BZ47"/>
    <mergeCell ref="CA47:CC47"/>
    <mergeCell ref="CD47:CF47"/>
    <mergeCell ref="CG47:CH47"/>
    <mergeCell ref="CI47:CP47"/>
    <mergeCell ref="AQ47:AS47"/>
    <mergeCell ref="AT47:AV47"/>
    <mergeCell ref="BA47:BB47"/>
    <mergeCell ref="BC47:BJ47"/>
    <mergeCell ref="BK47:BM47"/>
    <mergeCell ref="BN47:BP47"/>
    <mergeCell ref="CQ49:CS49"/>
    <mergeCell ref="CT49:CV49"/>
    <mergeCell ref="A50:B50"/>
    <mergeCell ref="C50:J50"/>
    <mergeCell ref="K50:M50"/>
    <mergeCell ref="N50:P50"/>
    <mergeCell ref="Q50:R50"/>
    <mergeCell ref="S50:Z50"/>
    <mergeCell ref="AA50:AC50"/>
    <mergeCell ref="AD50:AF50"/>
    <mergeCell ref="BN49:BP49"/>
    <mergeCell ref="BQ49:BZ49"/>
    <mergeCell ref="CA49:CC49"/>
    <mergeCell ref="CD49:CF49"/>
    <mergeCell ref="CG49:CH49"/>
    <mergeCell ref="CI49:CP49"/>
    <mergeCell ref="CQ48:CS48"/>
    <mergeCell ref="CT48:CV48"/>
    <mergeCell ref="A49:B49"/>
    <mergeCell ref="C49:J49"/>
    <mergeCell ref="K49:M49"/>
    <mergeCell ref="N49:P49"/>
    <mergeCell ref="Q49:R49"/>
    <mergeCell ref="S49:Z49"/>
    <mergeCell ref="AA49:AC49"/>
    <mergeCell ref="AD49:AF49"/>
    <mergeCell ref="BN48:BP48"/>
    <mergeCell ref="BQ48:BR48"/>
    <mergeCell ref="BS48:BZ48"/>
    <mergeCell ref="CA48:CC48"/>
    <mergeCell ref="CD48:CF48"/>
    <mergeCell ref="CG48:CP48"/>
    <mergeCell ref="S51:Z51"/>
    <mergeCell ref="AA51:AC51"/>
    <mergeCell ref="AD51:AF51"/>
    <mergeCell ref="BA51:BJ51"/>
    <mergeCell ref="BK51:BM51"/>
    <mergeCell ref="BN51:BP51"/>
    <mergeCell ref="CD50:CF50"/>
    <mergeCell ref="CG50:CH50"/>
    <mergeCell ref="CI50:CP50"/>
    <mergeCell ref="CQ50:CS50"/>
    <mergeCell ref="CT50:CV50"/>
    <mergeCell ref="A51:B51"/>
    <mergeCell ref="C51:J51"/>
    <mergeCell ref="K51:M51"/>
    <mergeCell ref="N51:P51"/>
    <mergeCell ref="Q51:R51"/>
    <mergeCell ref="BC50:BJ50"/>
    <mergeCell ref="BK50:BM50"/>
    <mergeCell ref="BN50:BP50"/>
    <mergeCell ref="BQ50:BR50"/>
    <mergeCell ref="BS50:BZ50"/>
    <mergeCell ref="CA50:CC50"/>
    <mergeCell ref="AG48:AH50"/>
    <mergeCell ref="AI48:AP50"/>
    <mergeCell ref="AQ48:AV50"/>
    <mergeCell ref="BA48:BB48"/>
    <mergeCell ref="BC48:BJ48"/>
    <mergeCell ref="BK48:BM48"/>
    <mergeCell ref="BA49:BB49"/>
    <mergeCell ref="BC49:BJ49"/>
    <mergeCell ref="BK49:BM49"/>
    <mergeCell ref="BA50:BB50"/>
    <mergeCell ref="CA52:CC52"/>
    <mergeCell ref="CD52:CF52"/>
    <mergeCell ref="CG52:CP52"/>
    <mergeCell ref="CQ52:CS52"/>
    <mergeCell ref="CT52:CV52"/>
    <mergeCell ref="A53:B53"/>
    <mergeCell ref="C53:J53"/>
    <mergeCell ref="K53:M53"/>
    <mergeCell ref="N53:P53"/>
    <mergeCell ref="Q53:R53"/>
    <mergeCell ref="BA52:BB52"/>
    <mergeCell ref="BC52:BJ52"/>
    <mergeCell ref="BK52:BM52"/>
    <mergeCell ref="BN52:BP52"/>
    <mergeCell ref="BQ52:BR52"/>
    <mergeCell ref="BS52:BZ52"/>
    <mergeCell ref="CQ51:CS51"/>
    <mergeCell ref="CT51:CV51"/>
    <mergeCell ref="A52:B52"/>
    <mergeCell ref="C52:J52"/>
    <mergeCell ref="K52:M52"/>
    <mergeCell ref="N52:P52"/>
    <mergeCell ref="Q52:R52"/>
    <mergeCell ref="S52:Z52"/>
    <mergeCell ref="AA52:AC52"/>
    <mergeCell ref="AD52:AF52"/>
    <mergeCell ref="BQ51:BR51"/>
    <mergeCell ref="BS51:BZ51"/>
    <mergeCell ref="CA51:CC51"/>
    <mergeCell ref="CD51:CF51"/>
    <mergeCell ref="CG51:CH51"/>
    <mergeCell ref="CI51:CP51"/>
    <mergeCell ref="CI53:CP53"/>
    <mergeCell ref="CQ53:CS53"/>
    <mergeCell ref="CT53:CV53"/>
    <mergeCell ref="A54:J54"/>
    <mergeCell ref="K54:M54"/>
    <mergeCell ref="N54:P54"/>
    <mergeCell ref="Q54:R54"/>
    <mergeCell ref="S54:Z54"/>
    <mergeCell ref="AA54:AC54"/>
    <mergeCell ref="AD54:AF54"/>
    <mergeCell ref="BN53:BP53"/>
    <mergeCell ref="BQ53:BR53"/>
    <mergeCell ref="BS53:BZ53"/>
    <mergeCell ref="CA53:CC53"/>
    <mergeCell ref="CD53:CF53"/>
    <mergeCell ref="CG53:CH53"/>
    <mergeCell ref="S53:Z53"/>
    <mergeCell ref="AA53:AC53"/>
    <mergeCell ref="AD53:AF53"/>
    <mergeCell ref="BA53:BB53"/>
    <mergeCell ref="BC53:BJ53"/>
    <mergeCell ref="BK53:BM53"/>
    <mergeCell ref="BK55:BM55"/>
    <mergeCell ref="BN55:BP55"/>
    <mergeCell ref="A55:B55"/>
    <mergeCell ref="C55:J55"/>
    <mergeCell ref="K55:M55"/>
    <mergeCell ref="N55:P55"/>
    <mergeCell ref="Q55:R55"/>
    <mergeCell ref="S55:Z55"/>
    <mergeCell ref="CA54:CC54"/>
    <mergeCell ref="CD54:CF54"/>
    <mergeCell ref="CG54:CH54"/>
    <mergeCell ref="CI54:CP54"/>
    <mergeCell ref="CQ54:CS54"/>
    <mergeCell ref="CT54:CV54"/>
    <mergeCell ref="BA54:BB54"/>
    <mergeCell ref="BC54:BJ54"/>
    <mergeCell ref="BK54:BM54"/>
    <mergeCell ref="BN54:BP54"/>
    <mergeCell ref="BQ54:BR54"/>
    <mergeCell ref="BS54:BZ54"/>
    <mergeCell ref="CA56:CC56"/>
    <mergeCell ref="CD56:CF56"/>
    <mergeCell ref="CG56:CH56"/>
    <mergeCell ref="CI56:CP56"/>
    <mergeCell ref="CQ56:CS56"/>
    <mergeCell ref="CT56:CV56"/>
    <mergeCell ref="BA56:BB56"/>
    <mergeCell ref="BC56:BJ56"/>
    <mergeCell ref="BK56:BM56"/>
    <mergeCell ref="BN56:BP56"/>
    <mergeCell ref="BQ56:BR56"/>
    <mergeCell ref="BS56:BZ56"/>
    <mergeCell ref="CQ55:CS55"/>
    <mergeCell ref="CT55:CV55"/>
    <mergeCell ref="A56:B56"/>
    <mergeCell ref="C56:J56"/>
    <mergeCell ref="K56:M56"/>
    <mergeCell ref="N56:P56"/>
    <mergeCell ref="Q56:R56"/>
    <mergeCell ref="S56:Z56"/>
    <mergeCell ref="AA56:AC56"/>
    <mergeCell ref="AD56:AF56"/>
    <mergeCell ref="BQ55:BR55"/>
    <mergeCell ref="BS55:BZ55"/>
    <mergeCell ref="CA55:CC55"/>
    <mergeCell ref="CD55:CF55"/>
    <mergeCell ref="CG55:CH55"/>
    <mergeCell ref="CI55:CP55"/>
    <mergeCell ref="AA55:AC55"/>
    <mergeCell ref="AD55:AF55"/>
    <mergeCell ref="BA55:BB55"/>
    <mergeCell ref="BC55:BJ55"/>
    <mergeCell ref="CI57:CP57"/>
    <mergeCell ref="CQ57:CS57"/>
    <mergeCell ref="CT57:CV57"/>
    <mergeCell ref="A58:B58"/>
    <mergeCell ref="C58:J58"/>
    <mergeCell ref="K58:M58"/>
    <mergeCell ref="N58:P58"/>
    <mergeCell ref="Q58:R58"/>
    <mergeCell ref="S58:Z58"/>
    <mergeCell ref="AA58:AC58"/>
    <mergeCell ref="BN57:BP57"/>
    <mergeCell ref="BQ57:BR57"/>
    <mergeCell ref="BS57:BZ57"/>
    <mergeCell ref="CA57:CC57"/>
    <mergeCell ref="CD57:CF57"/>
    <mergeCell ref="CG57:CH57"/>
    <mergeCell ref="AA57:AC57"/>
    <mergeCell ref="AD57:AF57"/>
    <mergeCell ref="AK57:AT57"/>
    <mergeCell ref="BA57:BB57"/>
    <mergeCell ref="BC57:BJ57"/>
    <mergeCell ref="BK57:BM57"/>
    <mergeCell ref="A57:B57"/>
    <mergeCell ref="C57:J57"/>
    <mergeCell ref="K57:M57"/>
    <mergeCell ref="N57:P57"/>
    <mergeCell ref="Q57:R57"/>
    <mergeCell ref="S57:Z57"/>
    <mergeCell ref="CI58:CP58"/>
    <mergeCell ref="CQ58:CS58"/>
    <mergeCell ref="CT58:CV58"/>
    <mergeCell ref="A59:B59"/>
    <mergeCell ref="C59:J59"/>
    <mergeCell ref="K59:M59"/>
    <mergeCell ref="N59:P59"/>
    <mergeCell ref="Q59:R59"/>
    <mergeCell ref="S59:Z59"/>
    <mergeCell ref="AA59:AC59"/>
    <mergeCell ref="BK58:BM58"/>
    <mergeCell ref="BN58:BP58"/>
    <mergeCell ref="BQ58:BZ58"/>
    <mergeCell ref="CA58:CC58"/>
    <mergeCell ref="CD58:CF58"/>
    <mergeCell ref="CG58:CH58"/>
    <mergeCell ref="AD58:AF58"/>
    <mergeCell ref="AK58:AO58"/>
    <mergeCell ref="AP58:AR58"/>
    <mergeCell ref="AS58:AT58"/>
    <mergeCell ref="BA58:BB58"/>
    <mergeCell ref="BC58:BJ58"/>
    <mergeCell ref="AK60:AO60"/>
    <mergeCell ref="AP60:AR60"/>
    <mergeCell ref="AS60:AT60"/>
    <mergeCell ref="BA60:BB60"/>
    <mergeCell ref="BC60:BJ60"/>
    <mergeCell ref="BK60:BM60"/>
    <mergeCell ref="CG59:CP59"/>
    <mergeCell ref="CQ59:CS59"/>
    <mergeCell ref="CT59:CV59"/>
    <mergeCell ref="A60:B60"/>
    <mergeCell ref="C60:J60"/>
    <mergeCell ref="K60:M60"/>
    <mergeCell ref="N60:P60"/>
    <mergeCell ref="Q60:Z60"/>
    <mergeCell ref="AA60:AC60"/>
    <mergeCell ref="AD60:AF60"/>
    <mergeCell ref="BK59:BM59"/>
    <mergeCell ref="BN59:BP59"/>
    <mergeCell ref="BQ59:BR59"/>
    <mergeCell ref="BS59:BZ59"/>
    <mergeCell ref="CA59:CC59"/>
    <mergeCell ref="CD59:CF59"/>
    <mergeCell ref="AD59:AF59"/>
    <mergeCell ref="AK59:AO59"/>
    <mergeCell ref="AP59:AR59"/>
    <mergeCell ref="AS59:AT59"/>
    <mergeCell ref="BA59:BB59"/>
    <mergeCell ref="BC59:BJ59"/>
    <mergeCell ref="BK62:BM62"/>
    <mergeCell ref="BN62:BP62"/>
    <mergeCell ref="BQ62:BR62"/>
    <mergeCell ref="BS62:BZ62"/>
    <mergeCell ref="CA62:CC62"/>
    <mergeCell ref="CD62:CF62"/>
    <mergeCell ref="A62:B62"/>
    <mergeCell ref="C62:J62"/>
    <mergeCell ref="K62:M62"/>
    <mergeCell ref="N62:P62"/>
    <mergeCell ref="BA62:BB62"/>
    <mergeCell ref="BC62:BJ62"/>
    <mergeCell ref="CI60:CP62"/>
    <mergeCell ref="CQ60:CV62"/>
    <mergeCell ref="A61:B61"/>
    <mergeCell ref="C61:J61"/>
    <mergeCell ref="K61:M61"/>
    <mergeCell ref="N61:P61"/>
    <mergeCell ref="BA61:BB61"/>
    <mergeCell ref="BC61:BJ61"/>
    <mergeCell ref="BK61:BM61"/>
    <mergeCell ref="BN61:BP61"/>
    <mergeCell ref="BN60:BP60"/>
    <mergeCell ref="BQ60:BR60"/>
    <mergeCell ref="BS60:BZ60"/>
    <mergeCell ref="CA60:CC60"/>
    <mergeCell ref="CD60:CF60"/>
    <mergeCell ref="CG60:CH62"/>
    <mergeCell ref="BQ61:BR61"/>
    <mergeCell ref="BS61:BZ61"/>
    <mergeCell ref="CA61:CC61"/>
    <mergeCell ref="CD61:CF61"/>
    <mergeCell ref="BK64:BM64"/>
    <mergeCell ref="BN64:BP64"/>
    <mergeCell ref="BQ64:BR64"/>
    <mergeCell ref="BS64:BZ64"/>
    <mergeCell ref="CA64:CC64"/>
    <mergeCell ref="CD64:CF64"/>
    <mergeCell ref="A64:B64"/>
    <mergeCell ref="C64:J64"/>
    <mergeCell ref="K64:M64"/>
    <mergeCell ref="N64:P64"/>
    <mergeCell ref="BA64:BB64"/>
    <mergeCell ref="BC64:BJ64"/>
    <mergeCell ref="BK63:BM63"/>
    <mergeCell ref="BN63:BP63"/>
    <mergeCell ref="BQ63:BR63"/>
    <mergeCell ref="BS63:BZ63"/>
    <mergeCell ref="CA63:CC63"/>
    <mergeCell ref="CD63:CF63"/>
    <mergeCell ref="A63:B63"/>
    <mergeCell ref="C63:J63"/>
    <mergeCell ref="K63:M63"/>
    <mergeCell ref="N63:P63"/>
    <mergeCell ref="BA63:BB63"/>
    <mergeCell ref="BC63:BJ63"/>
    <mergeCell ref="BK66:BM66"/>
    <mergeCell ref="BN66:BP66"/>
    <mergeCell ref="BQ66:BR66"/>
    <mergeCell ref="BS66:BZ66"/>
    <mergeCell ref="CA66:CC66"/>
    <mergeCell ref="CD66:CF66"/>
    <mergeCell ref="A66:B66"/>
    <mergeCell ref="C66:J66"/>
    <mergeCell ref="K66:M66"/>
    <mergeCell ref="N66:P66"/>
    <mergeCell ref="BA66:BB66"/>
    <mergeCell ref="BC66:BJ66"/>
    <mergeCell ref="BK65:BM65"/>
    <mergeCell ref="BN65:BP65"/>
    <mergeCell ref="BQ65:BR65"/>
    <mergeCell ref="BS65:BZ65"/>
    <mergeCell ref="CA65:CC65"/>
    <mergeCell ref="CD65:CF65"/>
    <mergeCell ref="A65:B65"/>
    <mergeCell ref="C65:J65"/>
    <mergeCell ref="K65:M65"/>
    <mergeCell ref="N65:P65"/>
    <mergeCell ref="BA65:BB65"/>
    <mergeCell ref="BC65:BJ65"/>
    <mergeCell ref="BQ68:BR68"/>
    <mergeCell ref="BS68:BZ68"/>
    <mergeCell ref="CA68:CC68"/>
    <mergeCell ref="CD68:CF68"/>
    <mergeCell ref="BA69:BB69"/>
    <mergeCell ref="BC69:BJ69"/>
    <mergeCell ref="BK69:BM69"/>
    <mergeCell ref="BN69:BP69"/>
    <mergeCell ref="BQ69:BZ69"/>
    <mergeCell ref="CA69:CC69"/>
    <mergeCell ref="A68:J68"/>
    <mergeCell ref="K68:M68"/>
    <mergeCell ref="N68:P68"/>
    <mergeCell ref="BA68:BJ68"/>
    <mergeCell ref="BK68:BM68"/>
    <mergeCell ref="BN68:BP68"/>
    <mergeCell ref="BK67:BM67"/>
    <mergeCell ref="BN67:BP67"/>
    <mergeCell ref="BQ67:BR67"/>
    <mergeCell ref="BS67:BZ67"/>
    <mergeCell ref="CA67:CC67"/>
    <mergeCell ref="CD67:CF67"/>
    <mergeCell ref="A67:B67"/>
    <mergeCell ref="C67:J67"/>
    <mergeCell ref="K67:M67"/>
    <mergeCell ref="N67:P67"/>
    <mergeCell ref="BA67:BB67"/>
    <mergeCell ref="BC67:BJ67"/>
    <mergeCell ref="BA72:BB72"/>
    <mergeCell ref="BC72:BJ72"/>
    <mergeCell ref="BK72:BM72"/>
    <mergeCell ref="BN72:BP72"/>
    <mergeCell ref="A73:K73"/>
    <mergeCell ref="L73:N73"/>
    <mergeCell ref="S73:Z73"/>
    <mergeCell ref="AA73:AF73"/>
    <mergeCell ref="AG73:AI73"/>
    <mergeCell ref="BA73:BB73"/>
    <mergeCell ref="CD69:CF69"/>
    <mergeCell ref="BA70:BB70"/>
    <mergeCell ref="BC70:BJ70"/>
    <mergeCell ref="BK70:BM70"/>
    <mergeCell ref="BN70:BP70"/>
    <mergeCell ref="BA71:BB71"/>
    <mergeCell ref="BC71:BJ71"/>
    <mergeCell ref="BK71:BM71"/>
    <mergeCell ref="BN71:BP71"/>
    <mergeCell ref="BK74:BM74"/>
    <mergeCell ref="BN74:BP74"/>
    <mergeCell ref="A75:K75"/>
    <mergeCell ref="L75:N75"/>
    <mergeCell ref="S75:Z75"/>
    <mergeCell ref="AA75:AD75"/>
    <mergeCell ref="AE75:AF75"/>
    <mergeCell ref="AG75:AI75"/>
    <mergeCell ref="BC73:BJ73"/>
    <mergeCell ref="BK73:BM73"/>
    <mergeCell ref="BN73:BP73"/>
    <mergeCell ref="A74:K74"/>
    <mergeCell ref="L74:N74"/>
    <mergeCell ref="S74:Z74"/>
    <mergeCell ref="AA74:AD74"/>
    <mergeCell ref="AE74:AF74"/>
    <mergeCell ref="AG74:AI74"/>
    <mergeCell ref="BA74:BJ74"/>
    <mergeCell ref="CB77:CE78"/>
    <mergeCell ref="CF77:CV78"/>
    <mergeCell ref="A78:K78"/>
    <mergeCell ref="L78:N78"/>
    <mergeCell ref="S78:Z78"/>
    <mergeCell ref="AA78:AD78"/>
    <mergeCell ref="AE78:AF78"/>
    <mergeCell ref="AG78:AI78"/>
    <mergeCell ref="A77:K77"/>
    <mergeCell ref="L77:N77"/>
    <mergeCell ref="S77:Z77"/>
    <mergeCell ref="AA77:AD77"/>
    <mergeCell ref="AE77:AF77"/>
    <mergeCell ref="AG77:AI77"/>
    <mergeCell ref="CB75:CE76"/>
    <mergeCell ref="CF75:CV75"/>
    <mergeCell ref="A76:K76"/>
    <mergeCell ref="L76:N76"/>
    <mergeCell ref="S76:Z76"/>
    <mergeCell ref="AA76:AD76"/>
    <mergeCell ref="AE76:AF76"/>
    <mergeCell ref="AG76:AI76"/>
    <mergeCell ref="CF76:CV76"/>
    <mergeCell ref="CN81:CV83"/>
    <mergeCell ref="S82:Z82"/>
    <mergeCell ref="AA82:AD82"/>
    <mergeCell ref="AE82:AF82"/>
    <mergeCell ref="AG82:AI82"/>
    <mergeCell ref="S83:AI84"/>
    <mergeCell ref="S81:Z81"/>
    <mergeCell ref="AA81:AD81"/>
    <mergeCell ref="AE81:AF81"/>
    <mergeCell ref="AG81:AI81"/>
    <mergeCell ref="CB81:CE83"/>
    <mergeCell ref="CF81:CM81"/>
    <mergeCell ref="S79:Z79"/>
    <mergeCell ref="AA79:AD79"/>
    <mergeCell ref="AE79:AF79"/>
    <mergeCell ref="AG79:AI79"/>
    <mergeCell ref="CB79:CV79"/>
    <mergeCell ref="S80:Z80"/>
    <mergeCell ref="AA80:AD80"/>
    <mergeCell ref="AE80:AF80"/>
    <mergeCell ref="AG80:AI80"/>
    <mergeCell ref="CF80:CV80"/>
  </mergeCells>
  <phoneticPr fontId="3"/>
  <conditionalFormatting sqref="A14:B16 A18:B18 A23:B28 A31 A35:B35">
    <cfRule type="expression" dxfId="74" priority="52" stopIfTrue="1">
      <formula>$AG$74="●"</formula>
    </cfRule>
  </conditionalFormatting>
  <conditionalFormatting sqref="A17:B17 A20:B20 A32:B32 A36:B36">
    <cfRule type="expression" dxfId="73" priority="53">
      <formula>$AG$76="●"</formula>
    </cfRule>
  </conditionalFormatting>
  <conditionalFormatting sqref="A29:B30">
    <cfRule type="duplicateValues" dxfId="72" priority="17"/>
  </conditionalFormatting>
  <conditionalFormatting sqref="A38:B38">
    <cfRule type="expression" dxfId="71" priority="54" stopIfTrue="1">
      <formula>$AG$78="●"</formula>
    </cfRule>
  </conditionalFormatting>
  <conditionalFormatting sqref="A27:J27">
    <cfRule type="duplicateValues" dxfId="70" priority="7"/>
  </conditionalFormatting>
  <conditionalFormatting sqref="A54:J59 Q19:Z20 Q15:Z16 C29:J30 A14:J26 A28:J28 A61:J65 A31:J48">
    <cfRule type="duplicateValues" dxfId="69" priority="51"/>
  </conditionalFormatting>
  <conditionalFormatting sqref="A60:J60">
    <cfRule type="duplicateValues" dxfId="68" priority="5"/>
  </conditionalFormatting>
  <conditionalFormatting sqref="A66:J67 Q35:Z37 A49:J53 Q14:Z14 Q21:Z24 Q17:Z18 Q39:Z39 S38:Z38 Q26:Z31 Q41:Z59">
    <cfRule type="duplicateValues" dxfId="67" priority="50"/>
  </conditionalFormatting>
  <conditionalFormatting sqref="C18:J21 S20:Z20 C40:J45 S15:Z15 AI22:AP22 BS14:BZ15 CI20:CP20 BS20:BZ22 BS25:BZ27 C32:J32 AI32:AP32 BC35:BJ37 BC46:BJ46 BC49:BJ50 CI50:CP51 BC52:BJ54 S55:Z55 BC62:BJ62 BS63:BZ63 BC71:BJ71">
    <cfRule type="expression" dxfId="66" priority="45" stopIfTrue="1">
      <formula>$AP$60="●"</formula>
    </cfRule>
  </conditionalFormatting>
  <conditionalFormatting sqref="C26:J29 C36:J36">
    <cfRule type="expression" dxfId="65" priority="6" stopIfTrue="1">
      <formula>$AP$58="●"</formula>
    </cfRule>
  </conditionalFormatting>
  <conditionalFormatting sqref="C55:J66">
    <cfRule type="expression" dxfId="64" priority="4" stopIfTrue="1">
      <formula>$AP$60="●"</formula>
    </cfRule>
  </conditionalFormatting>
  <conditionalFormatting sqref="C59:J67">
    <cfRule type="expression" dxfId="63" priority="3" stopIfTrue="1">
      <formula>$AP$59="●"</formula>
    </cfRule>
  </conditionalFormatting>
  <conditionalFormatting sqref="C60:J66">
    <cfRule type="expression" dxfId="62" priority="2" stopIfTrue="1">
      <formula>$AP$58="●"</formula>
    </cfRule>
  </conditionalFormatting>
  <conditionalFormatting sqref="I12 BI12">
    <cfRule type="expression" dxfId="61" priority="39" stopIfTrue="1">
      <formula>A12=0</formula>
    </cfRule>
  </conditionalFormatting>
  <conditionalFormatting sqref="J12 BJ12">
    <cfRule type="expression" dxfId="60" priority="41" stopIfTrue="1">
      <formula>#REF!=0</formula>
    </cfRule>
  </conditionalFormatting>
  <conditionalFormatting sqref="Q14:R21 A19:B19 A21:B21 A33:B33 A39:B53 A55:B67 Q22 Q24:R30 Q34:R36 AG14:AH15 AG17:AH23 AG25:AH46">
    <cfRule type="expression" dxfId="59" priority="55" stopIfTrue="1">
      <formula>$AG$75="●"</formula>
    </cfRule>
  </conditionalFormatting>
  <conditionalFormatting sqref="Q31:R31">
    <cfRule type="expression" dxfId="58" priority="57" stopIfTrue="1">
      <formula>$AG$79="●"</formula>
    </cfRule>
  </conditionalFormatting>
  <conditionalFormatting sqref="Q32:R32 Q38:R38">
    <cfRule type="expression" dxfId="57" priority="58" stopIfTrue="1">
      <formula>$AG$80="●"</formula>
    </cfRule>
  </conditionalFormatting>
  <conditionalFormatting sqref="Q32:R32">
    <cfRule type="duplicateValues" dxfId="56" priority="19"/>
  </conditionalFormatting>
  <conditionalFormatting sqref="Q33:R33">
    <cfRule type="duplicateValues" dxfId="55" priority="16"/>
  </conditionalFormatting>
  <conditionalFormatting sqref="Q38:R38">
    <cfRule type="duplicateValues" dxfId="54" priority="18"/>
  </conditionalFormatting>
  <conditionalFormatting sqref="Q39:R39 Q40:Q42 Q43:R54 R55:R56 Q55:Q57 Q58:R59 CG14:CH18 CG20:CH29 CG31:CH38 CG40:CH42 CG44:CH47 CG49:CH51 CG53:CH58 BQ14:BR15 BQ17:BR30 BQ32:BR34 BQ36:BR43 BQ45:BR48 BQ50:BR57 BQ59:BR68 BA15:BB28 BA30:BB44 BA46:BB50 BA52:BB67 BA69:BB73 A29:B30 Q33:R33">
    <cfRule type="expression" dxfId="53" priority="56" stopIfTrue="1">
      <formula>$AG$77="●"</formula>
    </cfRule>
  </conditionalFormatting>
  <conditionalFormatting sqref="Q25:Z25">
    <cfRule type="duplicateValues" dxfId="52" priority="11"/>
  </conditionalFormatting>
  <conditionalFormatting sqref="Q34:Z34">
    <cfRule type="duplicateValues" dxfId="51" priority="29"/>
  </conditionalFormatting>
  <conditionalFormatting sqref="Q40:Z40">
    <cfRule type="duplicateValues" dxfId="50" priority="9"/>
  </conditionalFormatting>
  <conditionalFormatting sqref="S16:Z20 S43:Z50 CI14:CP15 AI17:AP17 C20:J21 BS23:BZ23 CI23:CP24 S24:Z24 C24:J25 AI25:AP30 S27:Z30 BS28:BZ30 C30:J31 BC30:BJ31 CI32:CP33 C33:J33 BC33:BJ34 AI34:AP34 C35:J35 AI37:AP37 BC38:BJ38 C39:J43 BC40:BJ43 C46:J53 BC47:BJ48 CI49:CP49 BC56:BJ61 BS66:BZ67 BC67:BJ67">
    <cfRule type="expression" dxfId="49" priority="44" stopIfTrue="1">
      <formula>$AP$59="●"</formula>
    </cfRule>
  </conditionalFormatting>
  <conditionalFormatting sqref="S25:Z26">
    <cfRule type="expression" dxfId="48" priority="10" stopIfTrue="1">
      <formula>$AP$58="●"</formula>
    </cfRule>
  </conditionalFormatting>
  <conditionalFormatting sqref="S31:Z36">
    <cfRule type="expression" dxfId="47" priority="28" stopIfTrue="1">
      <formula>$AP$58="●"</formula>
    </cfRule>
  </conditionalFormatting>
  <conditionalFormatting sqref="S32:Z32">
    <cfRule type="duplicateValues" dxfId="46" priority="34"/>
  </conditionalFormatting>
  <conditionalFormatting sqref="S33:Z33">
    <cfRule type="duplicateValues" dxfId="45" priority="35"/>
  </conditionalFormatting>
  <conditionalFormatting sqref="S40:Z42">
    <cfRule type="expression" dxfId="44" priority="8" stopIfTrue="1">
      <formula>$AP$60="●"</formula>
    </cfRule>
  </conditionalFormatting>
  <conditionalFormatting sqref="AF8:AO10 A12 AM12:AR12 BA12 CM12:CR12">
    <cfRule type="cellIs" dxfId="43" priority="40" stopIfTrue="1" operator="equal">
      <formula>0</formula>
    </cfRule>
  </conditionalFormatting>
  <conditionalFormatting sqref="AG41:AP41">
    <cfRule type="duplicateValues" dxfId="42" priority="31"/>
  </conditionalFormatting>
  <conditionalFormatting sqref="AG44:AP44">
    <cfRule type="duplicateValues" dxfId="41" priority="26"/>
  </conditionalFormatting>
  <conditionalFormatting sqref="AG45:AP47 AG14:AP23 AG25:AP40 AG42:AP43">
    <cfRule type="duplicateValues" dxfId="40" priority="48"/>
  </conditionalFormatting>
  <conditionalFormatting sqref="AI38:AP43 AI14:AP15 C14:J17 S14:Z17 BS17:BZ19 AI18:AP23 C19:J19 BC19:BJ22 S21:Z21 CI21:CP22 S22 C23:J23 BS24:BZ24 CI25:CP26 BC26:BJ28 AI31:AP31 BC32:BJ32 BS32:BZ34 AI33:AP33 CI34:CP38 AI35:AP36 BS36:BZ43 C38:J38 BC39:BJ39 CI40:CP42 S44 BC44:BJ44 CI44:CP47 BS45:BZ48 S48:Z48 S51:Z54 CI53:CP58 BC55:BJ55 S56:Z56 S57 BC63:BJ63 BS64:BZ65 BS68:BZ68 BC69:BJ70 BC72:BJ73">
    <cfRule type="expression" dxfId="39" priority="43" stopIfTrue="1">
      <formula>$AP$58="●"</formula>
    </cfRule>
  </conditionalFormatting>
  <conditionalFormatting sqref="AI41:AP41">
    <cfRule type="expression" dxfId="38" priority="30" stopIfTrue="1">
      <formula>$AP$58="●"</formula>
    </cfRule>
  </conditionalFormatting>
  <conditionalFormatting sqref="AI44:AP45">
    <cfRule type="expression" dxfId="37" priority="25" stopIfTrue="1">
      <formula>$AP$58="●"</formula>
    </cfRule>
  </conditionalFormatting>
  <conditionalFormatting sqref="AP10:AU10">
    <cfRule type="cellIs" dxfId="36" priority="42" stopIfTrue="1" operator="equal">
      <formula>0</formula>
    </cfRule>
  </conditionalFormatting>
  <conditionalFormatting sqref="AS12 CS12">
    <cfRule type="expression" dxfId="35" priority="38" stopIfTrue="1">
      <formula>AM12=0</formula>
    </cfRule>
  </conditionalFormatting>
  <conditionalFormatting sqref="BA14:BB14">
    <cfRule type="expression" dxfId="34" priority="1">
      <formula>$AG$81="●"</formula>
    </cfRule>
  </conditionalFormatting>
  <conditionalFormatting sqref="BA15:BJ15">
    <cfRule type="duplicateValues" dxfId="33" priority="15"/>
  </conditionalFormatting>
  <conditionalFormatting sqref="BA64:BJ64">
    <cfRule type="duplicateValues" dxfId="32" priority="24"/>
  </conditionalFormatting>
  <conditionalFormatting sqref="BA65:BJ65">
    <cfRule type="duplicateValues" dxfId="31" priority="13"/>
  </conditionalFormatting>
  <conditionalFormatting sqref="BA66:BJ73 BA14:BJ14 BA16:BJ63">
    <cfRule type="duplicateValues" dxfId="30" priority="46"/>
  </conditionalFormatting>
  <conditionalFormatting sqref="BC14:BJ18">
    <cfRule type="expression" dxfId="29" priority="14" stopIfTrue="1">
      <formula>$AP$59="●"</formula>
    </cfRule>
  </conditionalFormatting>
  <conditionalFormatting sqref="BC23:BJ25">
    <cfRule type="expression" dxfId="28" priority="37" stopIfTrue="1">
      <formula>$AP$60="●"</formula>
    </cfRule>
  </conditionalFormatting>
  <conditionalFormatting sqref="BC64:BJ66">
    <cfRule type="expression" dxfId="27" priority="12" stopIfTrue="1">
      <formula>$AP$60="●"</formula>
    </cfRule>
  </conditionalFormatting>
  <conditionalFormatting sqref="BQ52:BZ52">
    <cfRule type="duplicateValues" dxfId="26" priority="23"/>
  </conditionalFormatting>
  <conditionalFormatting sqref="BQ54:BZ54">
    <cfRule type="duplicateValues" dxfId="25" priority="27"/>
  </conditionalFormatting>
  <conditionalFormatting sqref="BQ55:BZ55">
    <cfRule type="duplicateValues" dxfId="24" priority="21"/>
  </conditionalFormatting>
  <conditionalFormatting sqref="BQ56:BZ68 BQ14:BZ51 BQ53:BZ53">
    <cfRule type="duplicateValues" dxfId="23" priority="47"/>
  </conditionalFormatting>
  <conditionalFormatting sqref="BS50:BZ52">
    <cfRule type="expression" dxfId="22" priority="22" stopIfTrue="1">
      <formula>$AP$58="●"</formula>
    </cfRule>
  </conditionalFormatting>
  <conditionalFormatting sqref="BS53:BZ57">
    <cfRule type="expression" dxfId="21" priority="20" stopIfTrue="1">
      <formula>$AP$59="●"</formula>
    </cfRule>
  </conditionalFormatting>
  <conditionalFormatting sqref="BS59:BZ62">
    <cfRule type="expression" dxfId="20" priority="36" stopIfTrue="1">
      <formula>$AP$59="●"</formula>
    </cfRule>
  </conditionalFormatting>
  <conditionalFormatting sqref="CG15:CP26 CG28:CP59">
    <cfRule type="duplicateValues" dxfId="19" priority="49"/>
  </conditionalFormatting>
  <conditionalFormatting sqref="CG27:CP27">
    <cfRule type="duplicateValues" dxfId="18" priority="33"/>
  </conditionalFormatting>
  <conditionalFormatting sqref="CI27:CP29">
    <cfRule type="expression" dxfId="17" priority="32" stopIfTrue="1">
      <formula>$AP$60="●"</formula>
    </cfRule>
  </conditionalFormatting>
  <dataValidations count="3">
    <dataValidation type="list" allowBlank="1" showInputMessage="1" showErrorMessage="1" sqref="AZ3" xr:uid="{AE813A3C-D1B2-4DD6-BE39-850518F28D60}">
      <formula1>$AV$3:$AZ$3</formula1>
    </dataValidation>
    <dataValidation type="list" allowBlank="1" showInputMessage="1" showErrorMessage="1" sqref="A5:G8" xr:uid="{2404D8BB-0B2A-4300-AAE2-6059A867BD90}">
      <formula1>$AQ$3:$AZ$3</formula1>
    </dataValidation>
    <dataValidation type="list" allowBlank="1" showInputMessage="1" showErrorMessage="1" sqref="AP58:AR60 AG74:AI81" xr:uid="{042ED383-E8D1-4735-BACB-48DA73A7CD08}">
      <formula1>"●,　"</formula1>
    </dataValidation>
  </dataValidations>
  <pageMargins left="0.78740157480314965" right="0.39370078740157483" top="0.39370078740157483" bottom="0.39370078740157483" header="0.51181102362204722" footer="0.51181102362204722"/>
  <pageSetup paperSize="8"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47</xdr:col>
                    <xdr:colOff>0</xdr:colOff>
                    <xdr:row>7</xdr:row>
                    <xdr:rowOff>0</xdr:rowOff>
                  </from>
                  <to>
                    <xdr:col>56</xdr:col>
                    <xdr:colOff>12700</xdr:colOff>
                    <xdr:row>10</xdr:row>
                    <xdr:rowOff>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47</xdr:col>
                    <xdr:colOff>25400</xdr:colOff>
                    <xdr:row>7</xdr:row>
                    <xdr:rowOff>177800</xdr:rowOff>
                  </from>
                  <to>
                    <xdr:col>51</xdr:col>
                    <xdr:colOff>38100</xdr:colOff>
                    <xdr:row>9</xdr:row>
                    <xdr:rowOff>31750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47</xdr:col>
                    <xdr:colOff>25400</xdr:colOff>
                    <xdr:row>9</xdr:row>
                    <xdr:rowOff>25400</xdr:rowOff>
                  </from>
                  <to>
                    <xdr:col>49</xdr:col>
                    <xdr:colOff>139700</xdr:colOff>
                    <xdr:row>10</xdr:row>
                    <xdr:rowOff>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51</xdr:col>
                    <xdr:colOff>25400</xdr:colOff>
                    <xdr:row>9</xdr:row>
                    <xdr:rowOff>31750</xdr:rowOff>
                  </from>
                  <to>
                    <xdr:col>54</xdr:col>
                    <xdr:colOff>120650</xdr:colOff>
                    <xdr:row>10</xdr:row>
                    <xdr:rowOff>0</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56</xdr:col>
                    <xdr:colOff>0</xdr:colOff>
                    <xdr:row>3</xdr:row>
                    <xdr:rowOff>0</xdr:rowOff>
                  </from>
                  <to>
                    <xdr:col>69</xdr:col>
                    <xdr:colOff>25400</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64</xdr:col>
                    <xdr:colOff>25400</xdr:colOff>
                    <xdr:row>3</xdr:row>
                    <xdr:rowOff>0</xdr:rowOff>
                  </from>
                  <to>
                    <xdr:col>68</xdr:col>
                    <xdr:colOff>38100</xdr:colOff>
                    <xdr:row>4</xdr:row>
                    <xdr:rowOff>38100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56</xdr:col>
                    <xdr:colOff>31750</xdr:colOff>
                    <xdr:row>4</xdr:row>
                    <xdr:rowOff>0</xdr:rowOff>
                  </from>
                  <to>
                    <xdr:col>59</xdr:col>
                    <xdr:colOff>139700</xdr:colOff>
                    <xdr:row>5</xdr:row>
                    <xdr:rowOff>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64</xdr:col>
                    <xdr:colOff>25400</xdr:colOff>
                    <xdr:row>4</xdr:row>
                    <xdr:rowOff>0</xdr:rowOff>
                  </from>
                  <to>
                    <xdr:col>67</xdr:col>
                    <xdr:colOff>139700</xdr:colOff>
                    <xdr:row>5</xdr:row>
                    <xdr:rowOff>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56</xdr:col>
                    <xdr:colOff>31750</xdr:colOff>
                    <xdr:row>5</xdr:row>
                    <xdr:rowOff>25400</xdr:rowOff>
                  </from>
                  <to>
                    <xdr:col>59</xdr:col>
                    <xdr:colOff>38100</xdr:colOff>
                    <xdr:row>6</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47</xdr:col>
                    <xdr:colOff>25400</xdr:colOff>
                    <xdr:row>6</xdr:row>
                    <xdr:rowOff>31750</xdr:rowOff>
                  </from>
                  <to>
                    <xdr:col>50</xdr:col>
                    <xdr:colOff>120650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421EF-572D-444F-95E7-E8CCFCABD304}">
  <dimension ref="A1:DP83"/>
  <sheetViews>
    <sheetView showGridLines="0" view="pageBreakPreview" zoomScale="55" zoomScaleNormal="55" zoomScaleSheetLayoutView="55" workbookViewId="0">
      <selection sqref="A1:S2"/>
    </sheetView>
  </sheetViews>
  <sheetFormatPr defaultRowHeight="13" x14ac:dyDescent="0.2"/>
  <cols>
    <col min="1" max="100" width="2.36328125" customWidth="1"/>
    <col min="101" max="101" width="10.453125" bestFit="1" customWidth="1"/>
  </cols>
  <sheetData>
    <row r="1" spans="1:101" ht="18.75" customHeight="1" x14ac:dyDescent="0.2">
      <c r="A1" s="435" t="s">
        <v>399</v>
      </c>
      <c r="B1" s="435"/>
      <c r="C1" s="435"/>
      <c r="D1" s="435"/>
      <c r="E1" s="435"/>
      <c r="F1" s="435"/>
      <c r="G1" s="435"/>
      <c r="H1" s="435"/>
      <c r="I1" s="435"/>
      <c r="J1" s="435"/>
      <c r="K1" s="435"/>
      <c r="L1" s="435"/>
      <c r="M1" s="435"/>
      <c r="N1" s="435"/>
      <c r="O1" s="435"/>
      <c r="P1" s="435"/>
      <c r="Q1" s="435"/>
      <c r="R1" s="435"/>
      <c r="S1" s="435"/>
      <c r="U1" s="436" t="s">
        <v>1</v>
      </c>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8"/>
      <c r="CE1" s="442" t="str">
        <f>市原①!CE1</f>
        <v>2023年9月分</v>
      </c>
      <c r="CF1" s="442"/>
      <c r="CG1" s="442"/>
      <c r="CH1" s="442"/>
      <c r="CI1" s="442"/>
      <c r="CJ1" s="442"/>
      <c r="CK1" s="442"/>
      <c r="CL1" s="442"/>
      <c r="CM1" s="442"/>
      <c r="CN1" s="442"/>
      <c r="CO1" s="442"/>
      <c r="CP1" s="442"/>
      <c r="CQ1" s="442"/>
      <c r="CR1" s="442"/>
      <c r="CS1" s="442"/>
      <c r="CT1" s="442"/>
      <c r="CU1" s="442"/>
      <c r="CV1" s="442"/>
      <c r="CW1" s="3">
        <f>市原①!CW1</f>
        <v>45170</v>
      </c>
    </row>
    <row r="2" spans="1:101" ht="17.25" customHeight="1" thickBot="1" x14ac:dyDescent="0.35">
      <c r="A2" s="435"/>
      <c r="B2" s="435"/>
      <c r="C2" s="435"/>
      <c r="D2" s="435"/>
      <c r="E2" s="435"/>
      <c r="F2" s="435"/>
      <c r="G2" s="435"/>
      <c r="H2" s="435"/>
      <c r="I2" s="435"/>
      <c r="J2" s="435"/>
      <c r="K2" s="435"/>
      <c r="L2" s="435"/>
      <c r="M2" s="435"/>
      <c r="N2" s="435"/>
      <c r="O2" s="435"/>
      <c r="P2" s="435"/>
      <c r="Q2" s="435"/>
      <c r="R2" s="435"/>
      <c r="S2" s="435"/>
      <c r="T2" s="4"/>
      <c r="U2" s="439"/>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0"/>
      <c r="AV2" s="440"/>
      <c r="AW2" s="440"/>
      <c r="AX2" s="440"/>
      <c r="AY2" s="440"/>
      <c r="AZ2" s="440"/>
      <c r="BA2" s="440"/>
      <c r="BB2" s="440"/>
      <c r="BC2" s="440"/>
      <c r="BD2" s="440"/>
      <c r="BE2" s="440"/>
      <c r="BF2" s="440"/>
      <c r="BG2" s="440"/>
      <c r="BH2" s="440"/>
      <c r="BI2" s="440"/>
      <c r="BJ2" s="440"/>
      <c r="BK2" s="440"/>
      <c r="BL2" s="440"/>
      <c r="BM2" s="440"/>
      <c r="BN2" s="440"/>
      <c r="BO2" s="440"/>
      <c r="BP2" s="440"/>
      <c r="BQ2" s="440"/>
      <c r="BR2" s="440"/>
      <c r="BS2" s="440"/>
      <c r="BT2" s="440"/>
      <c r="BU2" s="440"/>
      <c r="BV2" s="440"/>
      <c r="BW2" s="440"/>
      <c r="BX2" s="440"/>
      <c r="BY2" s="440"/>
      <c r="BZ2" s="440"/>
      <c r="CA2" s="440"/>
      <c r="CB2" s="440"/>
      <c r="CC2" s="440"/>
      <c r="CD2" s="441"/>
      <c r="CE2" s="442"/>
      <c r="CF2" s="442"/>
      <c r="CG2" s="442"/>
      <c r="CH2" s="442"/>
      <c r="CI2" s="442"/>
      <c r="CJ2" s="442"/>
      <c r="CK2" s="442"/>
      <c r="CL2" s="442"/>
      <c r="CM2" s="442"/>
      <c r="CN2" s="442"/>
      <c r="CO2" s="442"/>
      <c r="CP2" s="442"/>
      <c r="CQ2" s="442"/>
      <c r="CR2" s="442"/>
      <c r="CS2" s="442"/>
      <c r="CT2" s="442"/>
      <c r="CU2" s="442"/>
      <c r="CV2" s="442"/>
    </row>
    <row r="3" spans="1:101" ht="14.25" customHeight="1" thickBot="1" x14ac:dyDescent="0.25">
      <c r="A3" s="5"/>
      <c r="B3" s="5"/>
      <c r="C3" s="5"/>
      <c r="D3" s="5"/>
      <c r="E3" s="5"/>
      <c r="F3" s="5"/>
      <c r="G3" s="5"/>
      <c r="I3" s="443" t="s">
        <v>2</v>
      </c>
      <c r="J3" s="443"/>
      <c r="K3" s="443"/>
      <c r="L3" s="443"/>
      <c r="M3" s="443"/>
      <c r="N3" s="443"/>
      <c r="O3" s="443"/>
      <c r="P3" s="443"/>
      <c r="Q3" s="443"/>
      <c r="R3" s="5"/>
      <c r="S3" s="5"/>
      <c r="T3" s="6"/>
      <c r="U3" s="6"/>
      <c r="V3" s="6"/>
      <c r="W3" s="6"/>
      <c r="X3" s="6"/>
      <c r="Y3" s="6"/>
      <c r="Z3" s="6"/>
      <c r="AA3" s="6"/>
      <c r="AB3" s="6"/>
      <c r="AC3" s="6"/>
      <c r="AD3" s="6"/>
      <c r="AE3" s="6"/>
      <c r="AF3" s="6"/>
      <c r="AG3" s="6"/>
      <c r="AH3" s="6"/>
      <c r="AI3" s="6"/>
      <c r="AJ3" s="6"/>
      <c r="AK3" s="6"/>
      <c r="AL3" s="6"/>
      <c r="AM3" s="6"/>
      <c r="AN3" s="6"/>
      <c r="AO3" s="6"/>
      <c r="AP3" s="6"/>
      <c r="AQ3" s="7">
        <f>IF(CEILING(CW1,7)-1&lt;CW1,CEILING(CW1+7,7)-1,CEILING(CW1,7)-1)</f>
        <v>45170</v>
      </c>
      <c r="AR3" s="7">
        <f t="shared" ref="AR3:AX3" si="0">AQ3+7</f>
        <v>45177</v>
      </c>
      <c r="AS3" s="7">
        <f t="shared" si="0"/>
        <v>45184</v>
      </c>
      <c r="AT3" s="7">
        <f t="shared" si="0"/>
        <v>45191</v>
      </c>
      <c r="AU3" s="7">
        <f t="shared" si="0"/>
        <v>45198</v>
      </c>
      <c r="AV3" s="8">
        <f t="shared" si="0"/>
        <v>45205</v>
      </c>
      <c r="AW3" s="8">
        <f t="shared" si="0"/>
        <v>45212</v>
      </c>
      <c r="AX3" s="8">
        <f t="shared" si="0"/>
        <v>45219</v>
      </c>
      <c r="AY3" s="8">
        <f>IF(EOMONTH(DATE(YEAR(CW1),MONTH(CW1),1),1)&gt;AX3+7,AX3+7,"")</f>
        <v>45226</v>
      </c>
      <c r="AZ3" s="8" t="str">
        <f>IF(AY3="","",IF(EOMONTH(DATE(YEAR(CW1),MONTH(CW1),1),1)&gt;AY3+7,AY3+7,""))</f>
        <v/>
      </c>
      <c r="BA3" s="9"/>
      <c r="BB3" s="9"/>
      <c r="BC3" s="9">
        <v>2</v>
      </c>
      <c r="BD3" s="9" t="str">
        <f ca="1">IF(BE8="","",IF(BE8&gt;NOW()-30,BE8,EDATE(BE8,12)))</f>
        <v/>
      </c>
      <c r="BE3" s="444" t="s">
        <v>3</v>
      </c>
      <c r="BF3" s="444"/>
      <c r="BG3" s="444"/>
      <c r="BH3" s="444"/>
      <c r="BI3" s="444"/>
      <c r="BJ3" s="444"/>
      <c r="BK3" s="444"/>
      <c r="BL3" s="444"/>
      <c r="BM3" s="444"/>
      <c r="BN3" s="444"/>
      <c r="BO3" s="444"/>
      <c r="BP3" s="444"/>
      <c r="BQ3" s="444"/>
      <c r="BS3" s="10"/>
      <c r="BT3" s="10"/>
      <c r="BU3" s="10"/>
      <c r="BV3" s="10"/>
      <c r="BW3" s="10"/>
      <c r="BX3" s="10"/>
      <c r="BY3" s="10"/>
      <c r="BZ3" s="10"/>
      <c r="CA3" s="10"/>
      <c r="CB3" s="10"/>
      <c r="CC3" s="10"/>
      <c r="CD3" s="10"/>
      <c r="CE3" s="10"/>
      <c r="CF3" s="10"/>
      <c r="CG3" s="10"/>
      <c r="CH3" s="10"/>
      <c r="CI3" s="10"/>
      <c r="CJ3" s="445">
        <f>市原①!CJ3</f>
        <v>45141</v>
      </c>
      <c r="CK3" s="445"/>
      <c r="CL3" s="445"/>
      <c r="CM3" s="445"/>
      <c r="CN3" s="445"/>
      <c r="CO3" s="445"/>
      <c r="CP3" s="445"/>
      <c r="CQ3" s="445"/>
      <c r="CR3" s="445"/>
      <c r="CS3" s="445"/>
      <c r="CT3" s="445"/>
      <c r="CU3" s="445"/>
      <c r="CV3" s="445"/>
    </row>
    <row r="4" spans="1:101" ht="13.5" thickTop="1" x14ac:dyDescent="0.2">
      <c r="A4" s="432" t="s">
        <v>4</v>
      </c>
      <c r="B4" s="601"/>
      <c r="C4" s="601"/>
      <c r="D4" s="601"/>
      <c r="E4" s="601"/>
      <c r="F4" s="601"/>
      <c r="G4" s="602"/>
      <c r="I4" s="432" t="s">
        <v>400</v>
      </c>
      <c r="J4" s="601"/>
      <c r="K4" s="601"/>
      <c r="L4" s="601"/>
      <c r="M4" s="601"/>
      <c r="N4" s="601"/>
      <c r="O4" s="601"/>
      <c r="P4" s="601"/>
      <c r="Q4" s="601"/>
      <c r="R4" s="601"/>
      <c r="S4" s="601"/>
      <c r="T4" s="601"/>
      <c r="U4" s="601"/>
      <c r="V4" s="601"/>
      <c r="W4" s="601"/>
      <c r="X4" s="601"/>
      <c r="Y4" s="601"/>
      <c r="Z4" s="601"/>
      <c r="AA4" s="601"/>
      <c r="AB4" s="601"/>
      <c r="AC4" s="601"/>
      <c r="AD4" s="601"/>
      <c r="AE4" s="603"/>
      <c r="AF4" s="604" t="s">
        <v>6</v>
      </c>
      <c r="AG4" s="601"/>
      <c r="AH4" s="601"/>
      <c r="AI4" s="601"/>
      <c r="AJ4" s="601"/>
      <c r="AK4" s="601"/>
      <c r="AL4" s="601"/>
      <c r="AM4" s="601"/>
      <c r="AN4" s="603"/>
      <c r="AO4" s="604" t="s">
        <v>7</v>
      </c>
      <c r="AP4" s="601"/>
      <c r="AQ4" s="601"/>
      <c r="AR4" s="601"/>
      <c r="AS4" s="601"/>
      <c r="AT4" s="601"/>
      <c r="AU4" s="603"/>
      <c r="AV4" s="604" t="s">
        <v>8</v>
      </c>
      <c r="AW4" s="601"/>
      <c r="AX4" s="601"/>
      <c r="AY4" s="601"/>
      <c r="AZ4" s="601"/>
      <c r="BA4" s="601"/>
      <c r="BB4" s="601"/>
      <c r="BC4" s="601"/>
      <c r="BD4" s="602"/>
      <c r="BE4" s="589" t="s">
        <v>9</v>
      </c>
      <c r="BF4" s="590"/>
      <c r="BG4" s="590"/>
      <c r="BH4" s="590"/>
      <c r="BI4" s="590"/>
      <c r="BJ4" s="590"/>
      <c r="BK4" s="590"/>
      <c r="BL4" s="590"/>
      <c r="BM4" s="69" t="s">
        <v>10</v>
      </c>
      <c r="BN4" s="591" t="s">
        <v>11</v>
      </c>
      <c r="BO4" s="591"/>
      <c r="BP4" s="591"/>
      <c r="BQ4" s="592"/>
      <c r="BR4" s="593" t="s">
        <v>12</v>
      </c>
      <c r="BS4" s="594"/>
      <c r="BT4" s="594"/>
      <c r="BU4" s="594"/>
      <c r="BV4" s="420" t="s">
        <v>13</v>
      </c>
      <c r="BW4" s="420"/>
      <c r="BX4" s="420"/>
      <c r="BY4" s="420"/>
      <c r="BZ4" s="420"/>
      <c r="CA4" s="420"/>
      <c r="CB4" s="420"/>
      <c r="CC4" s="420"/>
      <c r="CD4" s="420"/>
      <c r="CE4" s="420"/>
      <c r="CF4" s="420"/>
      <c r="CG4" s="594" t="s">
        <v>14</v>
      </c>
      <c r="CH4" s="594"/>
      <c r="CI4" s="597"/>
      <c r="CJ4" s="424" t="s">
        <v>15</v>
      </c>
      <c r="CK4" s="425"/>
      <c r="CL4" s="425"/>
      <c r="CM4" s="425"/>
      <c r="CN4" s="425"/>
      <c r="CO4" s="425"/>
      <c r="CP4" s="425"/>
      <c r="CQ4" s="425"/>
      <c r="CR4" s="425"/>
      <c r="CS4" s="425"/>
      <c r="CT4" s="425"/>
      <c r="CU4" s="425"/>
      <c r="CV4" s="426"/>
    </row>
    <row r="5" spans="1:101" ht="17.25" customHeight="1" x14ac:dyDescent="0.2">
      <c r="A5" s="383"/>
      <c r="B5" s="384"/>
      <c r="C5" s="384"/>
      <c r="D5" s="384"/>
      <c r="E5" s="384"/>
      <c r="F5" s="384"/>
      <c r="G5" s="385"/>
      <c r="I5" s="323" t="s">
        <v>13</v>
      </c>
      <c r="J5" s="324"/>
      <c r="K5" s="324"/>
      <c r="L5" s="324"/>
      <c r="M5" s="324"/>
      <c r="N5" s="324"/>
      <c r="O5" s="324"/>
      <c r="P5" s="324"/>
      <c r="Q5" s="324"/>
      <c r="R5" s="324"/>
      <c r="S5" s="324"/>
      <c r="T5" s="324"/>
      <c r="U5" s="324"/>
      <c r="V5" s="324"/>
      <c r="W5" s="324"/>
      <c r="X5" s="324"/>
      <c r="Y5" s="324"/>
      <c r="Z5" s="324"/>
      <c r="AA5" s="324"/>
      <c r="AB5" s="324"/>
      <c r="AC5" s="324"/>
      <c r="AD5" s="324"/>
      <c r="AE5" s="325"/>
      <c r="AF5" s="392"/>
      <c r="AG5" s="393"/>
      <c r="AH5" s="393"/>
      <c r="AI5" s="393"/>
      <c r="AJ5" s="393"/>
      <c r="AK5" s="393"/>
      <c r="AL5" s="393"/>
      <c r="AM5" s="393"/>
      <c r="AN5" s="394"/>
      <c r="AO5" s="398"/>
      <c r="AP5" s="399"/>
      <c r="AQ5" s="399"/>
      <c r="AR5" s="399"/>
      <c r="AS5" s="399"/>
      <c r="AT5" s="399"/>
      <c r="AU5" s="400"/>
      <c r="AV5" s="583" t="s">
        <v>16</v>
      </c>
      <c r="AW5" s="584"/>
      <c r="AX5" s="406" t="s">
        <v>13</v>
      </c>
      <c r="AY5" s="406"/>
      <c r="AZ5" s="406"/>
      <c r="BA5" s="406"/>
      <c r="BB5" s="406"/>
      <c r="BC5" s="406"/>
      <c r="BD5" t="s">
        <v>17</v>
      </c>
      <c r="BE5" s="70"/>
      <c r="BF5" s="599" t="s">
        <v>18</v>
      </c>
      <c r="BG5" s="599"/>
      <c r="BH5" s="599"/>
      <c r="BI5" s="599"/>
      <c r="BJ5" s="599"/>
      <c r="BK5" s="599"/>
      <c r="BL5" s="71"/>
      <c r="BM5" s="71"/>
      <c r="BN5" s="599" t="s">
        <v>19</v>
      </c>
      <c r="BO5" s="599"/>
      <c r="BP5" s="599"/>
      <c r="BQ5" s="600"/>
      <c r="BR5" s="595"/>
      <c r="BS5" s="596"/>
      <c r="BT5" s="596"/>
      <c r="BU5" s="596"/>
      <c r="BV5" s="421"/>
      <c r="BW5" s="421"/>
      <c r="BX5" s="421"/>
      <c r="BY5" s="421"/>
      <c r="BZ5" s="421"/>
      <c r="CA5" s="421"/>
      <c r="CB5" s="421"/>
      <c r="CC5" s="421"/>
      <c r="CD5" s="421"/>
      <c r="CE5" s="421"/>
      <c r="CF5" s="421"/>
      <c r="CG5" s="596"/>
      <c r="CH5" s="596"/>
      <c r="CI5" s="598"/>
      <c r="CJ5" s="333" t="s">
        <v>20</v>
      </c>
      <c r="CK5" s="334"/>
      <c r="CL5" s="334"/>
      <c r="CM5" s="334"/>
      <c r="CN5" s="334"/>
      <c r="CO5" s="334"/>
      <c r="CP5" s="334"/>
      <c r="CQ5" s="334"/>
      <c r="CR5" s="334"/>
      <c r="CS5" s="334"/>
      <c r="CT5" s="334"/>
      <c r="CU5" s="334"/>
      <c r="CV5" s="335"/>
    </row>
    <row r="6" spans="1:101" ht="17.25" customHeight="1" x14ac:dyDescent="0.2">
      <c r="A6" s="383"/>
      <c r="B6" s="384"/>
      <c r="C6" s="384"/>
      <c r="D6" s="384"/>
      <c r="E6" s="384"/>
      <c r="F6" s="384"/>
      <c r="G6" s="385"/>
      <c r="I6" s="389"/>
      <c r="J6" s="390"/>
      <c r="K6" s="390"/>
      <c r="L6" s="390"/>
      <c r="M6" s="390"/>
      <c r="N6" s="390"/>
      <c r="O6" s="390"/>
      <c r="P6" s="390"/>
      <c r="Q6" s="390"/>
      <c r="R6" s="390"/>
      <c r="S6" s="390"/>
      <c r="T6" s="390"/>
      <c r="U6" s="390"/>
      <c r="V6" s="390"/>
      <c r="W6" s="390"/>
      <c r="X6" s="390"/>
      <c r="Y6" s="390"/>
      <c r="Z6" s="390"/>
      <c r="AA6" s="390"/>
      <c r="AB6" s="390"/>
      <c r="AC6" s="390"/>
      <c r="AD6" s="390"/>
      <c r="AE6" s="391"/>
      <c r="AF6" s="395"/>
      <c r="AG6" s="396"/>
      <c r="AH6" s="396"/>
      <c r="AI6" s="396"/>
      <c r="AJ6" s="396"/>
      <c r="AK6" s="396"/>
      <c r="AL6" s="396"/>
      <c r="AM6" s="396"/>
      <c r="AN6" s="397"/>
      <c r="AO6" s="401"/>
      <c r="AP6" s="402"/>
      <c r="AQ6" s="402"/>
      <c r="AR6" s="402"/>
      <c r="AS6" s="402"/>
      <c r="AT6" s="402"/>
      <c r="AU6" s="403"/>
      <c r="AV6" s="585" t="s">
        <v>16</v>
      </c>
      <c r="AW6" s="586"/>
      <c r="AX6" s="409" t="s">
        <v>13</v>
      </c>
      <c r="AY6" s="409"/>
      <c r="AZ6" s="409"/>
      <c r="BA6" s="409"/>
      <c r="BB6" s="409"/>
      <c r="BC6" s="409"/>
      <c r="BD6" t="s">
        <v>17</v>
      </c>
      <c r="BE6" s="72"/>
      <c r="BF6" s="576" t="s">
        <v>21</v>
      </c>
      <c r="BG6" s="576"/>
      <c r="BH6" s="576"/>
      <c r="BI6" s="576"/>
      <c r="BJ6" s="371"/>
      <c r="BK6" s="371"/>
      <c r="BL6" s="371"/>
      <c r="BM6" s="371"/>
      <c r="BN6" s="371"/>
      <c r="BO6" s="371"/>
      <c r="BP6" s="371"/>
      <c r="BQ6" s="73"/>
      <c r="BR6" s="577" t="s">
        <v>22</v>
      </c>
      <c r="BS6" s="578"/>
      <c r="BT6" s="578"/>
      <c r="BU6" s="578"/>
      <c r="BV6" s="578"/>
      <c r="BW6" s="578"/>
      <c r="BX6" s="578"/>
      <c r="BY6" s="578"/>
      <c r="BZ6" s="578"/>
      <c r="CA6" s="578"/>
      <c r="CB6" s="578"/>
      <c r="CC6" s="578"/>
      <c r="CD6" s="578"/>
      <c r="CE6" s="578"/>
      <c r="CF6" s="578"/>
      <c r="CG6" s="578"/>
      <c r="CH6" s="578"/>
      <c r="CI6" s="579"/>
      <c r="CJ6" s="375" t="s">
        <v>23</v>
      </c>
      <c r="CK6" s="376"/>
      <c r="CL6" s="376"/>
      <c r="CM6" s="376"/>
      <c r="CN6" s="376"/>
      <c r="CO6" s="376"/>
      <c r="CP6" s="376"/>
      <c r="CQ6" s="376"/>
      <c r="CR6" s="376"/>
      <c r="CS6" s="376"/>
      <c r="CT6" s="376"/>
      <c r="CU6" s="376"/>
      <c r="CV6" s="377"/>
    </row>
    <row r="7" spans="1:101" ht="18" customHeight="1" x14ac:dyDescent="0.2">
      <c r="A7" s="383"/>
      <c r="B7" s="384"/>
      <c r="C7" s="384"/>
      <c r="D7" s="384"/>
      <c r="E7" s="384"/>
      <c r="F7" s="384"/>
      <c r="G7" s="385"/>
      <c r="I7" s="580" t="s">
        <v>24</v>
      </c>
      <c r="J7" s="581"/>
      <c r="K7" s="380" t="s">
        <v>13</v>
      </c>
      <c r="L7" s="380"/>
      <c r="M7" s="380"/>
      <c r="N7" s="75" t="s">
        <v>25</v>
      </c>
      <c r="O7" s="380" t="s">
        <v>13</v>
      </c>
      <c r="P7" s="380"/>
      <c r="Q7" s="380"/>
      <c r="R7" s="75" t="s">
        <v>25</v>
      </c>
      <c r="S7" s="380" t="s">
        <v>13</v>
      </c>
      <c r="T7" s="380"/>
      <c r="U7" s="380"/>
      <c r="V7" s="380"/>
      <c r="W7" s="582" t="s">
        <v>26</v>
      </c>
      <c r="X7" s="582"/>
      <c r="Y7" s="582"/>
      <c r="Z7" s="382" t="s">
        <v>13</v>
      </c>
      <c r="AA7" s="382"/>
      <c r="AB7" s="382"/>
      <c r="AC7" s="382"/>
      <c r="AD7" s="587" t="s">
        <v>27</v>
      </c>
      <c r="AE7" s="588"/>
      <c r="AF7" s="573" t="s">
        <v>28</v>
      </c>
      <c r="AG7" s="574"/>
      <c r="AH7" s="574"/>
      <c r="AI7" s="574"/>
      <c r="AJ7" s="574"/>
      <c r="AK7" s="574"/>
      <c r="AL7" s="574"/>
      <c r="AM7" s="574"/>
      <c r="AN7" s="574"/>
      <c r="AO7" s="574"/>
      <c r="AP7" s="574"/>
      <c r="AQ7" s="574"/>
      <c r="AR7" s="574"/>
      <c r="AS7" s="574"/>
      <c r="AT7" s="574"/>
      <c r="AU7" s="74" t="s">
        <v>29</v>
      </c>
      <c r="AV7" s="76"/>
      <c r="AW7" s="565" t="s">
        <v>30</v>
      </c>
      <c r="AX7" s="565"/>
      <c r="AY7" s="565"/>
      <c r="AZ7" s="565"/>
      <c r="BA7" s="565"/>
      <c r="BB7" s="77"/>
      <c r="BC7" s="77"/>
      <c r="BD7" s="78"/>
      <c r="BE7" s="566" t="s">
        <v>31</v>
      </c>
      <c r="BF7" s="567"/>
      <c r="BG7" s="567"/>
      <c r="BH7" s="567"/>
      <c r="BI7" s="568"/>
      <c r="BJ7" s="569" t="s">
        <v>32</v>
      </c>
      <c r="BK7" s="567"/>
      <c r="BL7" s="567"/>
      <c r="BM7" s="567"/>
      <c r="BN7" s="567"/>
      <c r="BO7" s="567"/>
      <c r="BP7" s="567"/>
      <c r="BQ7" s="570"/>
      <c r="BR7" s="349" t="s">
        <v>13</v>
      </c>
      <c r="BS7" s="350"/>
      <c r="BT7" s="350"/>
      <c r="BU7" s="350"/>
      <c r="BV7" s="350"/>
      <c r="BW7" s="350"/>
      <c r="BX7" s="350"/>
      <c r="BY7" s="350"/>
      <c r="BZ7" s="350"/>
      <c r="CA7" s="350"/>
      <c r="CB7" s="350"/>
      <c r="CC7" s="350"/>
      <c r="CD7" s="350"/>
      <c r="CE7" s="350"/>
      <c r="CF7" s="350"/>
      <c r="CG7" s="350"/>
      <c r="CH7" s="350"/>
      <c r="CI7" s="351"/>
      <c r="CJ7" s="333" t="s">
        <v>33</v>
      </c>
      <c r="CK7" s="334"/>
      <c r="CL7" s="334"/>
      <c r="CM7" s="334"/>
      <c r="CN7" s="334"/>
      <c r="CO7" s="334"/>
      <c r="CP7" s="334"/>
      <c r="CQ7" s="334"/>
      <c r="CR7" s="334"/>
      <c r="CS7" s="334"/>
      <c r="CT7" s="334"/>
      <c r="CU7" s="334"/>
      <c r="CV7" s="335"/>
    </row>
    <row r="8" spans="1:101" ht="13.5" thickBot="1" x14ac:dyDescent="0.25">
      <c r="A8" s="386"/>
      <c r="B8" s="387"/>
      <c r="C8" s="387"/>
      <c r="D8" s="387"/>
      <c r="E8" s="387"/>
      <c r="F8" s="387"/>
      <c r="G8" s="388"/>
      <c r="I8" s="571" t="s">
        <v>34</v>
      </c>
      <c r="J8" s="454"/>
      <c r="K8" s="454"/>
      <c r="L8" s="454"/>
      <c r="M8" s="454"/>
      <c r="N8" s="454"/>
      <c r="O8" s="454"/>
      <c r="P8" s="454"/>
      <c r="Q8" s="454"/>
      <c r="R8" s="454"/>
      <c r="S8" s="454"/>
      <c r="T8" s="454"/>
      <c r="U8" s="454"/>
      <c r="V8" s="454"/>
      <c r="W8" s="454"/>
      <c r="X8" s="454"/>
      <c r="Y8" s="454"/>
      <c r="Z8" s="454"/>
      <c r="AA8" s="454"/>
      <c r="AB8" s="454"/>
      <c r="AC8" s="454"/>
      <c r="AD8" s="454"/>
      <c r="AE8" s="572"/>
      <c r="AF8" s="357">
        <f>IF(AW49="●",AN49,A12)</f>
        <v>0</v>
      </c>
      <c r="AG8" s="358"/>
      <c r="AH8" s="358"/>
      <c r="AI8" s="358"/>
      <c r="AJ8" s="358"/>
      <c r="AK8" s="358"/>
      <c r="AL8" s="358"/>
      <c r="AM8" s="358"/>
      <c r="AN8" s="358"/>
      <c r="AO8" s="358"/>
      <c r="AP8" s="454"/>
      <c r="AQ8" s="454"/>
      <c r="AR8" s="454"/>
      <c r="AS8" s="454"/>
      <c r="AT8" s="454"/>
      <c r="AU8" s="572"/>
      <c r="AV8" s="573" t="s">
        <v>35</v>
      </c>
      <c r="AW8" s="574"/>
      <c r="AX8" s="574"/>
      <c r="AY8" s="574"/>
      <c r="AZ8" s="574"/>
      <c r="BA8" s="574"/>
      <c r="BB8" s="574"/>
      <c r="BC8" s="574"/>
      <c r="BD8" s="575"/>
      <c r="BE8" s="364" t="s">
        <v>13</v>
      </c>
      <c r="BF8" s="365"/>
      <c r="BG8" s="365"/>
      <c r="BH8" s="365"/>
      <c r="BI8" s="366"/>
      <c r="BJ8" s="316" t="s">
        <v>13</v>
      </c>
      <c r="BK8" s="314"/>
      <c r="BL8" s="314"/>
      <c r="BM8" s="314"/>
      <c r="BN8" s="314"/>
      <c r="BO8" s="314"/>
      <c r="BP8" s="314"/>
      <c r="BQ8" s="315"/>
      <c r="BR8" s="349"/>
      <c r="BS8" s="350"/>
      <c r="BT8" s="350"/>
      <c r="BU8" s="350"/>
      <c r="BV8" s="350"/>
      <c r="BW8" s="350"/>
      <c r="BX8" s="350"/>
      <c r="BY8" s="350"/>
      <c r="BZ8" s="350"/>
      <c r="CA8" s="350"/>
      <c r="CB8" s="350"/>
      <c r="CC8" s="350"/>
      <c r="CD8" s="350"/>
      <c r="CE8" s="350"/>
      <c r="CF8" s="350"/>
      <c r="CG8" s="350"/>
      <c r="CH8" s="350"/>
      <c r="CI8" s="351"/>
      <c r="CJ8" s="320" t="s">
        <v>36</v>
      </c>
      <c r="CK8" s="321"/>
      <c r="CL8" s="321"/>
      <c r="CM8" s="321"/>
      <c r="CN8" s="321"/>
      <c r="CO8" s="321"/>
      <c r="CP8" s="321"/>
      <c r="CQ8" s="321"/>
      <c r="CR8" s="321"/>
      <c r="CS8" s="321"/>
      <c r="CT8" s="321"/>
      <c r="CU8" s="321"/>
      <c r="CV8" s="322"/>
    </row>
    <row r="9" spans="1:101" ht="13.5" thickTop="1" x14ac:dyDescent="0.2">
      <c r="I9" s="323" t="s">
        <v>13</v>
      </c>
      <c r="J9" s="324"/>
      <c r="K9" s="324"/>
      <c r="L9" s="324"/>
      <c r="M9" s="324"/>
      <c r="N9" s="324"/>
      <c r="O9" s="324"/>
      <c r="P9" s="324"/>
      <c r="Q9" s="324"/>
      <c r="R9" s="324"/>
      <c r="S9" s="324"/>
      <c r="T9" s="324"/>
      <c r="U9" s="324"/>
      <c r="V9" s="324"/>
      <c r="W9" s="324"/>
      <c r="X9" s="324"/>
      <c r="Y9" s="324"/>
      <c r="Z9" s="324"/>
      <c r="AA9" s="324"/>
      <c r="AB9" s="324"/>
      <c r="AC9" s="324"/>
      <c r="AD9" s="324"/>
      <c r="AE9" s="325"/>
      <c r="AF9" s="357"/>
      <c r="AG9" s="358"/>
      <c r="AH9" s="358"/>
      <c r="AI9" s="358"/>
      <c r="AJ9" s="358"/>
      <c r="AK9" s="358"/>
      <c r="AL9" s="358"/>
      <c r="AM9" s="358"/>
      <c r="AN9" s="358"/>
      <c r="AO9" s="358"/>
      <c r="AP9" s="561" t="s">
        <v>37</v>
      </c>
      <c r="AQ9" s="562"/>
      <c r="AR9" s="562"/>
      <c r="AS9" s="562"/>
      <c r="AT9" s="562"/>
      <c r="AU9" s="563"/>
      <c r="AV9" s="61"/>
      <c r="AW9" s="454" t="s">
        <v>38</v>
      </c>
      <c r="AX9" s="454"/>
      <c r="AY9" s="454"/>
      <c r="AZ9" s="454"/>
      <c r="BA9" s="454"/>
      <c r="BB9" s="61"/>
      <c r="BE9" s="364"/>
      <c r="BF9" s="365"/>
      <c r="BG9" s="365"/>
      <c r="BH9" s="365"/>
      <c r="BI9" s="366"/>
      <c r="BJ9" s="316"/>
      <c r="BK9" s="314"/>
      <c r="BL9" s="314"/>
      <c r="BM9" s="314"/>
      <c r="BN9" s="314"/>
      <c r="BO9" s="314"/>
      <c r="BP9" s="314"/>
      <c r="BQ9" s="315"/>
      <c r="BR9" s="349"/>
      <c r="BS9" s="350"/>
      <c r="BT9" s="350"/>
      <c r="BU9" s="350"/>
      <c r="BV9" s="350"/>
      <c r="BW9" s="350"/>
      <c r="BX9" s="350"/>
      <c r="BY9" s="350"/>
      <c r="BZ9" s="350"/>
      <c r="CA9" s="350"/>
      <c r="CB9" s="350"/>
      <c r="CC9" s="350"/>
      <c r="CD9" s="350"/>
      <c r="CE9" s="350"/>
      <c r="CF9" s="350"/>
      <c r="CG9" s="350"/>
      <c r="CH9" s="350"/>
      <c r="CI9" s="351"/>
      <c r="CJ9" s="333" t="s">
        <v>39</v>
      </c>
      <c r="CK9" s="334"/>
      <c r="CL9" s="334"/>
      <c r="CM9" s="334"/>
      <c r="CN9" s="334"/>
      <c r="CO9" s="334"/>
      <c r="CP9" s="334"/>
      <c r="CQ9" s="334"/>
      <c r="CR9" s="334"/>
      <c r="CS9" s="334"/>
      <c r="CT9" s="334"/>
      <c r="CU9" s="334"/>
      <c r="CV9" s="335"/>
    </row>
    <row r="10" spans="1:101" ht="17" thickBot="1" x14ac:dyDescent="0.25">
      <c r="I10" s="326"/>
      <c r="J10" s="327"/>
      <c r="K10" s="327"/>
      <c r="L10" s="327"/>
      <c r="M10" s="327"/>
      <c r="N10" s="327"/>
      <c r="O10" s="327"/>
      <c r="P10" s="327"/>
      <c r="Q10" s="327"/>
      <c r="R10" s="327"/>
      <c r="S10" s="327"/>
      <c r="T10" s="327"/>
      <c r="U10" s="327"/>
      <c r="V10" s="327"/>
      <c r="W10" s="327"/>
      <c r="X10" s="327"/>
      <c r="Y10" s="327"/>
      <c r="Z10" s="327"/>
      <c r="AA10" s="327"/>
      <c r="AB10" s="327"/>
      <c r="AC10" s="327"/>
      <c r="AD10" s="327"/>
      <c r="AE10" s="328"/>
      <c r="AF10" s="359"/>
      <c r="AG10" s="360"/>
      <c r="AH10" s="360"/>
      <c r="AI10" s="360"/>
      <c r="AJ10" s="360"/>
      <c r="AK10" s="360"/>
      <c r="AL10" s="360"/>
      <c r="AM10" s="360"/>
      <c r="AN10" s="360"/>
      <c r="AO10" s="360"/>
      <c r="AP10" s="336"/>
      <c r="AQ10" s="337"/>
      <c r="AR10" s="337"/>
      <c r="AS10" s="337"/>
      <c r="AT10" s="337"/>
      <c r="AU10" s="338"/>
      <c r="AV10" s="79"/>
      <c r="AW10" s="6" t="s">
        <v>40</v>
      </c>
      <c r="AX10" s="6"/>
      <c r="AY10" s="6"/>
      <c r="AZ10" s="79"/>
      <c r="BA10" s="564" t="s">
        <v>41</v>
      </c>
      <c r="BB10" s="564"/>
      <c r="BC10" s="564"/>
      <c r="BD10" s="80"/>
      <c r="BE10" s="367"/>
      <c r="BF10" s="368"/>
      <c r="BG10" s="368"/>
      <c r="BH10" s="368"/>
      <c r="BI10" s="369"/>
      <c r="BJ10" s="317"/>
      <c r="BK10" s="318"/>
      <c r="BL10" s="318"/>
      <c r="BM10" s="318"/>
      <c r="BN10" s="318"/>
      <c r="BO10" s="318"/>
      <c r="BP10" s="318"/>
      <c r="BQ10" s="319"/>
      <c r="BR10" s="352"/>
      <c r="BS10" s="353"/>
      <c r="BT10" s="353"/>
      <c r="BU10" s="353"/>
      <c r="BV10" s="353"/>
      <c r="BW10" s="353"/>
      <c r="BX10" s="353"/>
      <c r="BY10" s="353"/>
      <c r="BZ10" s="353"/>
      <c r="CA10" s="353"/>
      <c r="CB10" s="353"/>
      <c r="CC10" s="353"/>
      <c r="CD10" s="353"/>
      <c r="CE10" s="353"/>
      <c r="CF10" s="353"/>
      <c r="CG10" s="353"/>
      <c r="CH10" s="353"/>
      <c r="CI10" s="354"/>
      <c r="CJ10" s="340" t="s">
        <v>42</v>
      </c>
      <c r="CK10" s="341"/>
      <c r="CL10" s="341"/>
      <c r="CM10" s="341"/>
      <c r="CN10" s="341"/>
      <c r="CO10" s="341"/>
      <c r="CP10" s="341"/>
      <c r="CQ10" s="341"/>
      <c r="CR10" s="341"/>
      <c r="CS10" s="341"/>
      <c r="CT10" s="341"/>
      <c r="CU10" s="341"/>
      <c r="CV10" s="342"/>
    </row>
    <row r="11" spans="1:101" ht="8.25" customHeight="1" thickTop="1" thickBot="1" x14ac:dyDescent="0.25"/>
    <row r="12" spans="1:101" ht="21" customHeight="1" thickBot="1" x14ac:dyDescent="0.25">
      <c r="A12" s="559">
        <f>IF(AW49="●",AN49,SUMIF(P18,"●",M18)+SUMIF(P31,"●",M31)+SUMIF(P38,"●",M38)+SUMIF(P50,"●",M50)+SUMIF(P62,"●",M62)+SUMIF(AH26,"●",AE26)+SUMIF(AH32,"●",AE32)+SUMIF(AH36,"●",AE36)+SUMIF(AH39,"●",AE39)+SUMIF(市原②!AZ24,"●",市原②!AW24)+SUMIF(市原②!AZ33,"●",市原②!AW33)+SUMIF(市原②!AZ45,"●",市原②!AW45)+SUMIF(市原②!AZ48,"●",市原②!AW48)+SUM(P18,P31,P38,P50,P62,AH26,AH32,AH36,AH39,市原②!AZ24,市原②!AZ33,市原②!AZ45,市原②!AZ48))</f>
        <v>0</v>
      </c>
      <c r="B12" s="560"/>
      <c r="C12" s="560"/>
      <c r="D12" s="560"/>
      <c r="E12" s="560"/>
      <c r="F12" s="560"/>
      <c r="G12" s="560"/>
      <c r="H12" s="560"/>
      <c r="I12" s="560"/>
      <c r="J12" s="560"/>
      <c r="K12" s="560"/>
      <c r="L12" s="560"/>
      <c r="M12" s="560"/>
      <c r="N12" s="560"/>
      <c r="O12" s="560"/>
      <c r="P12" s="560"/>
      <c r="Q12" s="306" t="s">
        <v>43</v>
      </c>
      <c r="R12" s="306"/>
      <c r="S12" s="307" t="s">
        <v>401</v>
      </c>
      <c r="T12" s="307"/>
      <c r="U12" s="307"/>
      <c r="V12" s="307"/>
      <c r="W12" s="307"/>
      <c r="X12" s="307"/>
      <c r="Y12" s="307"/>
      <c r="Z12" s="307"/>
      <c r="AA12" s="307"/>
      <c r="AB12" s="307"/>
      <c r="AC12" s="307"/>
      <c r="AD12" s="307"/>
      <c r="AE12" s="307"/>
      <c r="AF12" s="307"/>
      <c r="AG12" s="307"/>
      <c r="AH12" s="307"/>
      <c r="AI12" s="307"/>
      <c r="AJ12" s="307"/>
      <c r="AK12" s="307">
        <f>IF(AW49="●",97,IF(P18="●",COUNTA(M14:M17),COUNTA(P14:P17))+IF(P31="●",COUNTA(M19:M30),COUNTA(P19:P30))+IF(P38="●",COUNTA(M32:M37),COUNTA(P32:P37))+IF(P50="●",COUNTA(M39:M49),COUNTA(P39:P49))+IF(P62="●",COUNTA(M51:M61),COUNTA(P51:P61))+IF(AH26="●",COUNTA(AE14:AE25),COUNTA(AH14:AH25))+IF(AH32="●",COUNTA(AE27:AE31),COUNTA(AH27:AH31))+IF(AH36="●",COUNTA(AE33:AE35),COUNTA(AH33:AH35))+IF(AH39="●",COUNTA(AE37:AE38),COUNTA(AH37:AH38))+IF(AZ24="●",COUNTA(AW14:AW23),COUNTA(AZ14:AZ23))+IF(AZ33="●",COUNTA(AW25:AW32),COUNTA(AZ25:AZ32))+IF(AZ45="●",COUNTA(AW34:AW44),COUNTA(AZ34:AZ44))+IF(AZ48="●",COUNTA(AW46:AW47),COUNTA(AZ46:AZ47)))</f>
        <v>0</v>
      </c>
      <c r="AL12" s="307"/>
      <c r="AM12" s="307"/>
      <c r="AN12" s="307"/>
      <c r="AO12" s="307"/>
      <c r="AP12" s="307"/>
      <c r="AQ12" s="307"/>
      <c r="AR12" s="307"/>
      <c r="AS12" s="307"/>
      <c r="AT12" s="307"/>
      <c r="AU12" s="307"/>
      <c r="AV12" s="307"/>
      <c r="AW12" s="307"/>
      <c r="AX12" s="307"/>
      <c r="AY12" s="309" t="s">
        <v>45</v>
      </c>
      <c r="AZ12" s="309"/>
      <c r="BA12" s="309"/>
      <c r="BB12" s="310"/>
    </row>
    <row r="13" spans="1:101" ht="13.5" thickBot="1" x14ac:dyDescent="0.25">
      <c r="A13" s="558" t="s">
        <v>47</v>
      </c>
      <c r="B13" s="556"/>
      <c r="C13" s="557"/>
      <c r="D13" s="555" t="s">
        <v>48</v>
      </c>
      <c r="E13" s="556"/>
      <c r="F13" s="556"/>
      <c r="G13" s="556"/>
      <c r="H13" s="556"/>
      <c r="I13" s="556"/>
      <c r="J13" s="556"/>
      <c r="K13" s="556"/>
      <c r="L13" s="557"/>
      <c r="M13" s="555" t="s">
        <v>49</v>
      </c>
      <c r="N13" s="556"/>
      <c r="O13" s="557"/>
      <c r="P13" s="302" t="s">
        <v>50</v>
      </c>
      <c r="Q13" s="303"/>
      <c r="R13" s="304"/>
      <c r="S13" s="558" t="s">
        <v>47</v>
      </c>
      <c r="T13" s="556"/>
      <c r="U13" s="557"/>
      <c r="V13" s="555" t="s">
        <v>48</v>
      </c>
      <c r="W13" s="556"/>
      <c r="X13" s="556"/>
      <c r="Y13" s="556"/>
      <c r="Z13" s="556"/>
      <c r="AA13" s="556"/>
      <c r="AB13" s="556"/>
      <c r="AC13" s="556"/>
      <c r="AD13" s="557"/>
      <c r="AE13" s="555" t="s">
        <v>49</v>
      </c>
      <c r="AF13" s="556"/>
      <c r="AG13" s="557"/>
      <c r="AH13" s="302" t="s">
        <v>50</v>
      </c>
      <c r="AI13" s="303"/>
      <c r="AJ13" s="304"/>
      <c r="AK13" s="558" t="s">
        <v>47</v>
      </c>
      <c r="AL13" s="556"/>
      <c r="AM13" s="557"/>
      <c r="AN13" s="555" t="s">
        <v>48</v>
      </c>
      <c r="AO13" s="556"/>
      <c r="AP13" s="556"/>
      <c r="AQ13" s="556"/>
      <c r="AR13" s="556"/>
      <c r="AS13" s="556"/>
      <c r="AT13" s="556"/>
      <c r="AU13" s="556"/>
      <c r="AV13" s="557"/>
      <c r="AW13" s="555" t="s">
        <v>49</v>
      </c>
      <c r="AX13" s="556"/>
      <c r="AY13" s="557"/>
      <c r="AZ13" s="302" t="s">
        <v>50</v>
      </c>
      <c r="BA13" s="303"/>
      <c r="BB13" s="304"/>
    </row>
    <row r="14" spans="1:101" ht="14.25" customHeight="1" x14ac:dyDescent="0.2">
      <c r="A14" s="470" t="s">
        <v>402</v>
      </c>
      <c r="B14" s="289"/>
      <c r="C14" s="290"/>
      <c r="D14" s="282" t="s">
        <v>786</v>
      </c>
      <c r="E14" s="289"/>
      <c r="F14" s="289"/>
      <c r="G14" s="289"/>
      <c r="H14" s="289"/>
      <c r="I14" s="289"/>
      <c r="J14" s="289"/>
      <c r="K14" s="289"/>
      <c r="L14" s="290"/>
      <c r="M14" s="265">
        <v>392</v>
      </c>
      <c r="N14" s="289"/>
      <c r="O14" s="467"/>
      <c r="P14" s="466"/>
      <c r="Q14" s="289"/>
      <c r="R14" s="467"/>
      <c r="S14" s="470" t="s">
        <v>403</v>
      </c>
      <c r="T14" s="289"/>
      <c r="U14" s="290"/>
      <c r="V14" s="282" t="s">
        <v>830</v>
      </c>
      <c r="W14" s="289"/>
      <c r="X14" s="289"/>
      <c r="Y14" s="289"/>
      <c r="Z14" s="289"/>
      <c r="AA14" s="289"/>
      <c r="AB14" s="289"/>
      <c r="AC14" s="289"/>
      <c r="AD14" s="290"/>
      <c r="AE14" s="265">
        <v>290</v>
      </c>
      <c r="AF14" s="289"/>
      <c r="AG14" s="467"/>
      <c r="AH14" s="466"/>
      <c r="AI14" s="289"/>
      <c r="AJ14" s="467"/>
      <c r="AK14" s="283" t="s">
        <v>404</v>
      </c>
      <c r="AL14" s="527"/>
      <c r="AM14" s="281"/>
      <c r="AN14" s="528" t="s">
        <v>852</v>
      </c>
      <c r="AO14" s="529"/>
      <c r="AP14" s="529"/>
      <c r="AQ14" s="529"/>
      <c r="AR14" s="529"/>
      <c r="AS14" s="529"/>
      <c r="AT14" s="529"/>
      <c r="AU14" s="529"/>
      <c r="AV14" s="530"/>
      <c r="AW14" s="520">
        <v>300</v>
      </c>
      <c r="AX14" s="521"/>
      <c r="AY14" s="522"/>
      <c r="AZ14" s="466"/>
      <c r="BA14" s="289"/>
      <c r="BB14" s="467"/>
    </row>
    <row r="15" spans="1:101" ht="14.25" customHeight="1" x14ac:dyDescent="0.2">
      <c r="A15" s="470" t="s">
        <v>405</v>
      </c>
      <c r="B15" s="289"/>
      <c r="C15" s="290"/>
      <c r="D15" s="282" t="s">
        <v>787</v>
      </c>
      <c r="E15" s="289"/>
      <c r="F15" s="289"/>
      <c r="G15" s="289"/>
      <c r="H15" s="289"/>
      <c r="I15" s="289"/>
      <c r="J15" s="289"/>
      <c r="K15" s="289"/>
      <c r="L15" s="290"/>
      <c r="M15" s="265">
        <v>390</v>
      </c>
      <c r="N15" s="289"/>
      <c r="O15" s="467"/>
      <c r="P15" s="466"/>
      <c r="Q15" s="289"/>
      <c r="R15" s="467"/>
      <c r="S15" s="470" t="s">
        <v>406</v>
      </c>
      <c r="T15" s="289"/>
      <c r="U15" s="290"/>
      <c r="V15" s="282" t="s">
        <v>831</v>
      </c>
      <c r="W15" s="289"/>
      <c r="X15" s="289"/>
      <c r="Y15" s="289"/>
      <c r="Z15" s="289"/>
      <c r="AA15" s="289"/>
      <c r="AB15" s="289"/>
      <c r="AC15" s="289"/>
      <c r="AD15" s="290"/>
      <c r="AE15" s="265">
        <v>380</v>
      </c>
      <c r="AF15" s="289"/>
      <c r="AG15" s="467"/>
      <c r="AH15" s="466"/>
      <c r="AI15" s="289"/>
      <c r="AJ15" s="467"/>
      <c r="AK15" s="283" t="s">
        <v>407</v>
      </c>
      <c r="AL15" s="527"/>
      <c r="AM15" s="281"/>
      <c r="AN15" s="528" t="s">
        <v>853</v>
      </c>
      <c r="AO15" s="529"/>
      <c r="AP15" s="529"/>
      <c r="AQ15" s="529"/>
      <c r="AR15" s="529"/>
      <c r="AS15" s="529"/>
      <c r="AT15" s="529"/>
      <c r="AU15" s="529"/>
      <c r="AV15" s="530"/>
      <c r="AW15" s="520">
        <v>307</v>
      </c>
      <c r="AX15" s="521"/>
      <c r="AY15" s="522"/>
      <c r="AZ15" s="466"/>
      <c r="BA15" s="289"/>
      <c r="BB15" s="467"/>
    </row>
    <row r="16" spans="1:101" ht="14.25" customHeight="1" x14ac:dyDescent="0.2">
      <c r="A16" s="470" t="s">
        <v>408</v>
      </c>
      <c r="B16" s="289"/>
      <c r="C16" s="290"/>
      <c r="D16" s="282" t="s">
        <v>788</v>
      </c>
      <c r="E16" s="289"/>
      <c r="F16" s="289"/>
      <c r="G16" s="289"/>
      <c r="H16" s="289"/>
      <c r="I16" s="289"/>
      <c r="J16" s="289"/>
      <c r="K16" s="289"/>
      <c r="L16" s="290"/>
      <c r="M16" s="265">
        <v>285</v>
      </c>
      <c r="N16" s="289"/>
      <c r="O16" s="467"/>
      <c r="P16" s="466"/>
      <c r="Q16" s="289"/>
      <c r="R16" s="467"/>
      <c r="S16" s="470" t="s">
        <v>409</v>
      </c>
      <c r="T16" s="289"/>
      <c r="U16" s="290"/>
      <c r="V16" s="282" t="s">
        <v>832</v>
      </c>
      <c r="W16" s="289"/>
      <c r="X16" s="289"/>
      <c r="Y16" s="289"/>
      <c r="Z16" s="289"/>
      <c r="AA16" s="289"/>
      <c r="AB16" s="289"/>
      <c r="AC16" s="289"/>
      <c r="AD16" s="290"/>
      <c r="AE16" s="265">
        <v>350</v>
      </c>
      <c r="AF16" s="289"/>
      <c r="AG16" s="467"/>
      <c r="AH16" s="466"/>
      <c r="AI16" s="289"/>
      <c r="AJ16" s="467"/>
      <c r="AK16" s="283" t="s">
        <v>410</v>
      </c>
      <c r="AL16" s="527"/>
      <c r="AM16" s="281"/>
      <c r="AN16" s="528" t="s">
        <v>854</v>
      </c>
      <c r="AO16" s="529"/>
      <c r="AP16" s="529"/>
      <c r="AQ16" s="529"/>
      <c r="AR16" s="529"/>
      <c r="AS16" s="529"/>
      <c r="AT16" s="529"/>
      <c r="AU16" s="529"/>
      <c r="AV16" s="530"/>
      <c r="AW16" s="520">
        <v>156</v>
      </c>
      <c r="AX16" s="521"/>
      <c r="AY16" s="522"/>
      <c r="AZ16" s="466"/>
      <c r="BA16" s="289"/>
      <c r="BB16" s="467"/>
    </row>
    <row r="17" spans="1:54" ht="14.25" customHeight="1" x14ac:dyDescent="0.2">
      <c r="A17" s="470" t="s">
        <v>411</v>
      </c>
      <c r="B17" s="289"/>
      <c r="C17" s="290"/>
      <c r="D17" s="282" t="s">
        <v>789</v>
      </c>
      <c r="E17" s="289"/>
      <c r="F17" s="289"/>
      <c r="G17" s="289"/>
      <c r="H17" s="289"/>
      <c r="I17" s="289"/>
      <c r="J17" s="289"/>
      <c r="K17" s="289"/>
      <c r="L17" s="290"/>
      <c r="M17" s="265">
        <v>450</v>
      </c>
      <c r="N17" s="289"/>
      <c r="O17" s="467"/>
      <c r="P17" s="466"/>
      <c r="Q17" s="289"/>
      <c r="R17" s="467"/>
      <c r="S17" s="470" t="s">
        <v>412</v>
      </c>
      <c r="T17" s="289"/>
      <c r="U17" s="290"/>
      <c r="V17" s="282" t="s">
        <v>833</v>
      </c>
      <c r="W17" s="289"/>
      <c r="X17" s="289"/>
      <c r="Y17" s="289"/>
      <c r="Z17" s="289"/>
      <c r="AA17" s="289"/>
      <c r="AB17" s="289"/>
      <c r="AC17" s="289"/>
      <c r="AD17" s="290"/>
      <c r="AE17" s="265">
        <v>0</v>
      </c>
      <c r="AF17" s="289"/>
      <c r="AG17" s="467"/>
      <c r="AH17" s="466"/>
      <c r="AI17" s="289"/>
      <c r="AJ17" s="467"/>
      <c r="AK17" s="283" t="s">
        <v>413</v>
      </c>
      <c r="AL17" s="527"/>
      <c r="AM17" s="281"/>
      <c r="AN17" s="528" t="s">
        <v>855</v>
      </c>
      <c r="AO17" s="529"/>
      <c r="AP17" s="529"/>
      <c r="AQ17" s="529"/>
      <c r="AR17" s="529"/>
      <c r="AS17" s="529"/>
      <c r="AT17" s="529"/>
      <c r="AU17" s="529"/>
      <c r="AV17" s="530"/>
      <c r="AW17" s="520">
        <v>500</v>
      </c>
      <c r="AX17" s="521"/>
      <c r="AY17" s="522"/>
      <c r="AZ17" s="466"/>
      <c r="BA17" s="289"/>
      <c r="BB17" s="467"/>
    </row>
    <row r="18" spans="1:54" ht="14.25" customHeight="1" x14ac:dyDescent="0.2">
      <c r="A18" s="498" t="s">
        <v>414</v>
      </c>
      <c r="B18" s="278"/>
      <c r="C18" s="278"/>
      <c r="D18" s="278"/>
      <c r="E18" s="278"/>
      <c r="F18" s="278"/>
      <c r="G18" s="278"/>
      <c r="H18" s="278"/>
      <c r="I18" s="278"/>
      <c r="J18" s="278"/>
      <c r="K18" s="278"/>
      <c r="L18" s="279"/>
      <c r="M18" s="273">
        <f>SUM(M14:M17)</f>
        <v>1517</v>
      </c>
      <c r="N18" s="499"/>
      <c r="O18" s="500"/>
      <c r="P18" s="214" t="str">
        <f>IF(AW49="●","●",IF(COUNTA(P14:P17)=0,"",SUMIF(P14:P17,"●",M14:M17)+SUM(P14:P17)))</f>
        <v/>
      </c>
      <c r="Q18" s="499"/>
      <c r="R18" s="500"/>
      <c r="S18" s="470" t="s">
        <v>415</v>
      </c>
      <c r="T18" s="289"/>
      <c r="U18" s="290"/>
      <c r="V18" s="282" t="s">
        <v>834</v>
      </c>
      <c r="W18" s="289"/>
      <c r="X18" s="289"/>
      <c r="Y18" s="289"/>
      <c r="Z18" s="289"/>
      <c r="AA18" s="289"/>
      <c r="AB18" s="289"/>
      <c r="AC18" s="289"/>
      <c r="AD18" s="290"/>
      <c r="AE18" s="265">
        <v>0</v>
      </c>
      <c r="AF18" s="289"/>
      <c r="AG18" s="467"/>
      <c r="AH18" s="466"/>
      <c r="AI18" s="289"/>
      <c r="AJ18" s="467"/>
      <c r="AK18" s="283" t="s">
        <v>416</v>
      </c>
      <c r="AL18" s="527"/>
      <c r="AM18" s="281"/>
      <c r="AN18" s="528" t="s">
        <v>856</v>
      </c>
      <c r="AO18" s="529"/>
      <c r="AP18" s="529"/>
      <c r="AQ18" s="529"/>
      <c r="AR18" s="529"/>
      <c r="AS18" s="529"/>
      <c r="AT18" s="529"/>
      <c r="AU18" s="529"/>
      <c r="AV18" s="530"/>
      <c r="AW18" s="520">
        <v>223</v>
      </c>
      <c r="AX18" s="521"/>
      <c r="AY18" s="522"/>
      <c r="AZ18" s="466"/>
      <c r="BA18" s="289"/>
      <c r="BB18" s="467"/>
    </row>
    <row r="19" spans="1:54" ht="14.25" customHeight="1" x14ac:dyDescent="0.2">
      <c r="A19" s="470" t="s">
        <v>417</v>
      </c>
      <c r="B19" s="289"/>
      <c r="C19" s="290"/>
      <c r="D19" s="282" t="s">
        <v>790</v>
      </c>
      <c r="E19" s="289"/>
      <c r="F19" s="289"/>
      <c r="G19" s="289"/>
      <c r="H19" s="289"/>
      <c r="I19" s="289"/>
      <c r="J19" s="289"/>
      <c r="K19" s="289"/>
      <c r="L19" s="290"/>
      <c r="M19" s="265">
        <v>0</v>
      </c>
      <c r="N19" s="289"/>
      <c r="O19" s="467"/>
      <c r="P19" s="466"/>
      <c r="Q19" s="289"/>
      <c r="R19" s="467"/>
      <c r="S19" s="470" t="s">
        <v>418</v>
      </c>
      <c r="T19" s="289"/>
      <c r="U19" s="290"/>
      <c r="V19" s="282" t="s">
        <v>835</v>
      </c>
      <c r="W19" s="289"/>
      <c r="X19" s="289"/>
      <c r="Y19" s="289"/>
      <c r="Z19" s="289"/>
      <c r="AA19" s="289"/>
      <c r="AB19" s="289"/>
      <c r="AC19" s="289"/>
      <c r="AD19" s="290"/>
      <c r="AE19" s="265">
        <v>227</v>
      </c>
      <c r="AF19" s="289"/>
      <c r="AG19" s="467"/>
      <c r="AH19" s="466"/>
      <c r="AI19" s="289"/>
      <c r="AJ19" s="467"/>
      <c r="AK19" s="283" t="s">
        <v>419</v>
      </c>
      <c r="AL19" s="527"/>
      <c r="AM19" s="281"/>
      <c r="AN19" s="528" t="s">
        <v>857</v>
      </c>
      <c r="AO19" s="529"/>
      <c r="AP19" s="529"/>
      <c r="AQ19" s="529"/>
      <c r="AR19" s="529"/>
      <c r="AS19" s="529"/>
      <c r="AT19" s="529"/>
      <c r="AU19" s="529"/>
      <c r="AV19" s="530"/>
      <c r="AW19" s="520">
        <v>265</v>
      </c>
      <c r="AX19" s="521"/>
      <c r="AY19" s="522"/>
      <c r="AZ19" s="466"/>
      <c r="BA19" s="289"/>
      <c r="BB19" s="467"/>
    </row>
    <row r="20" spans="1:54" ht="14.25" customHeight="1" x14ac:dyDescent="0.2">
      <c r="A20" s="470" t="s">
        <v>420</v>
      </c>
      <c r="B20" s="289"/>
      <c r="C20" s="290"/>
      <c r="D20" s="282" t="s">
        <v>791</v>
      </c>
      <c r="E20" s="289"/>
      <c r="F20" s="289"/>
      <c r="G20" s="289"/>
      <c r="H20" s="289"/>
      <c r="I20" s="289"/>
      <c r="J20" s="289"/>
      <c r="K20" s="289"/>
      <c r="L20" s="290"/>
      <c r="M20" s="265">
        <v>0</v>
      </c>
      <c r="N20" s="289"/>
      <c r="O20" s="467"/>
      <c r="P20" s="466"/>
      <c r="Q20" s="289"/>
      <c r="R20" s="467"/>
      <c r="S20" s="470" t="s">
        <v>421</v>
      </c>
      <c r="T20" s="289"/>
      <c r="U20" s="290"/>
      <c r="V20" s="282" t="s">
        <v>836</v>
      </c>
      <c r="W20" s="289"/>
      <c r="X20" s="289"/>
      <c r="Y20" s="289"/>
      <c r="Z20" s="289"/>
      <c r="AA20" s="289"/>
      <c r="AB20" s="289"/>
      <c r="AC20" s="289"/>
      <c r="AD20" s="290"/>
      <c r="AE20" s="265">
        <v>0</v>
      </c>
      <c r="AF20" s="289"/>
      <c r="AG20" s="467"/>
      <c r="AH20" s="466"/>
      <c r="AI20" s="289"/>
      <c r="AJ20" s="467"/>
      <c r="AK20" s="283" t="s">
        <v>422</v>
      </c>
      <c r="AL20" s="527"/>
      <c r="AM20" s="281"/>
      <c r="AN20" s="528" t="s">
        <v>858</v>
      </c>
      <c r="AO20" s="529"/>
      <c r="AP20" s="529"/>
      <c r="AQ20" s="529"/>
      <c r="AR20" s="529"/>
      <c r="AS20" s="529"/>
      <c r="AT20" s="529"/>
      <c r="AU20" s="529"/>
      <c r="AV20" s="530"/>
      <c r="AW20" s="520">
        <v>320</v>
      </c>
      <c r="AX20" s="521"/>
      <c r="AY20" s="522"/>
      <c r="AZ20" s="466"/>
      <c r="BA20" s="289"/>
      <c r="BB20" s="467"/>
    </row>
    <row r="21" spans="1:54" ht="14.25" customHeight="1" x14ac:dyDescent="0.2">
      <c r="A21" s="470" t="s">
        <v>423</v>
      </c>
      <c r="B21" s="289"/>
      <c r="C21" s="290"/>
      <c r="D21" s="282" t="s">
        <v>792</v>
      </c>
      <c r="E21" s="289"/>
      <c r="F21" s="289"/>
      <c r="G21" s="289"/>
      <c r="H21" s="289"/>
      <c r="I21" s="289"/>
      <c r="J21" s="289"/>
      <c r="K21" s="289"/>
      <c r="L21" s="290"/>
      <c r="M21" s="265">
        <v>0</v>
      </c>
      <c r="N21" s="289"/>
      <c r="O21" s="467"/>
      <c r="P21" s="466"/>
      <c r="Q21" s="289"/>
      <c r="R21" s="467"/>
      <c r="S21" s="470" t="s">
        <v>424</v>
      </c>
      <c r="T21" s="289"/>
      <c r="U21" s="290"/>
      <c r="V21" s="282" t="s">
        <v>837</v>
      </c>
      <c r="W21" s="289"/>
      <c r="X21" s="289"/>
      <c r="Y21" s="289"/>
      <c r="Z21" s="289"/>
      <c r="AA21" s="289"/>
      <c r="AB21" s="289"/>
      <c r="AC21" s="289"/>
      <c r="AD21" s="290"/>
      <c r="AE21" s="265">
        <v>500</v>
      </c>
      <c r="AF21" s="289"/>
      <c r="AG21" s="467"/>
      <c r="AH21" s="466"/>
      <c r="AI21" s="289"/>
      <c r="AJ21" s="467"/>
      <c r="AK21" s="283" t="s">
        <v>425</v>
      </c>
      <c r="AL21" s="527"/>
      <c r="AM21" s="281"/>
      <c r="AN21" s="528" t="s">
        <v>859</v>
      </c>
      <c r="AO21" s="529"/>
      <c r="AP21" s="529"/>
      <c r="AQ21" s="529"/>
      <c r="AR21" s="529"/>
      <c r="AS21" s="529"/>
      <c r="AT21" s="529"/>
      <c r="AU21" s="529"/>
      <c r="AV21" s="530"/>
      <c r="AW21" s="520">
        <v>415</v>
      </c>
      <c r="AX21" s="521"/>
      <c r="AY21" s="522"/>
      <c r="AZ21" s="466"/>
      <c r="BA21" s="289"/>
      <c r="BB21" s="467"/>
    </row>
    <row r="22" spans="1:54" ht="14.25" customHeight="1" x14ac:dyDescent="0.2">
      <c r="A22" s="470" t="s">
        <v>426</v>
      </c>
      <c r="B22" s="289"/>
      <c r="C22" s="290"/>
      <c r="D22" s="282" t="s">
        <v>793</v>
      </c>
      <c r="E22" s="289"/>
      <c r="F22" s="289"/>
      <c r="G22" s="289"/>
      <c r="H22" s="289"/>
      <c r="I22" s="289"/>
      <c r="J22" s="289"/>
      <c r="K22" s="289"/>
      <c r="L22" s="290"/>
      <c r="M22" s="265">
        <v>0</v>
      </c>
      <c r="N22" s="289"/>
      <c r="O22" s="467"/>
      <c r="P22" s="466"/>
      <c r="Q22" s="289"/>
      <c r="R22" s="467"/>
      <c r="S22" s="470" t="s">
        <v>427</v>
      </c>
      <c r="T22" s="289"/>
      <c r="U22" s="290"/>
      <c r="V22" s="282" t="s">
        <v>838</v>
      </c>
      <c r="W22" s="289"/>
      <c r="X22" s="289"/>
      <c r="Y22" s="289"/>
      <c r="Z22" s="289"/>
      <c r="AA22" s="289"/>
      <c r="AB22" s="289"/>
      <c r="AC22" s="289"/>
      <c r="AD22" s="290"/>
      <c r="AE22" s="265">
        <v>0</v>
      </c>
      <c r="AF22" s="289"/>
      <c r="AG22" s="467"/>
      <c r="AH22" s="466"/>
      <c r="AI22" s="289"/>
      <c r="AJ22" s="467"/>
      <c r="AK22" s="283" t="s">
        <v>428</v>
      </c>
      <c r="AL22" s="527"/>
      <c r="AM22" s="281"/>
      <c r="AN22" s="528" t="s">
        <v>860</v>
      </c>
      <c r="AO22" s="529"/>
      <c r="AP22" s="529"/>
      <c r="AQ22" s="529"/>
      <c r="AR22" s="529"/>
      <c r="AS22" s="529"/>
      <c r="AT22" s="529"/>
      <c r="AU22" s="529"/>
      <c r="AV22" s="530"/>
      <c r="AW22" s="520">
        <v>344</v>
      </c>
      <c r="AX22" s="521"/>
      <c r="AY22" s="522"/>
      <c r="AZ22" s="466"/>
      <c r="BA22" s="289"/>
      <c r="BB22" s="467"/>
    </row>
    <row r="23" spans="1:54" ht="14.25" customHeight="1" x14ac:dyDescent="0.2">
      <c r="A23" s="470" t="s">
        <v>429</v>
      </c>
      <c r="B23" s="289"/>
      <c r="C23" s="290"/>
      <c r="D23" s="282" t="s">
        <v>794</v>
      </c>
      <c r="E23" s="289"/>
      <c r="F23" s="289"/>
      <c r="G23" s="289"/>
      <c r="H23" s="289"/>
      <c r="I23" s="289"/>
      <c r="J23" s="289"/>
      <c r="K23" s="289"/>
      <c r="L23" s="290"/>
      <c r="M23" s="265">
        <v>0</v>
      </c>
      <c r="N23" s="289"/>
      <c r="O23" s="467"/>
      <c r="P23" s="466"/>
      <c r="Q23" s="289"/>
      <c r="R23" s="467"/>
      <c r="S23" s="470" t="s">
        <v>430</v>
      </c>
      <c r="T23" s="289"/>
      <c r="U23" s="290"/>
      <c r="V23" s="282" t="s">
        <v>839</v>
      </c>
      <c r="W23" s="289"/>
      <c r="X23" s="289"/>
      <c r="Y23" s="289"/>
      <c r="Z23" s="289"/>
      <c r="AA23" s="289"/>
      <c r="AB23" s="289"/>
      <c r="AC23" s="289"/>
      <c r="AD23" s="290"/>
      <c r="AE23" s="265">
        <v>590</v>
      </c>
      <c r="AF23" s="289"/>
      <c r="AG23" s="467"/>
      <c r="AH23" s="466"/>
      <c r="AI23" s="289"/>
      <c r="AJ23" s="467"/>
      <c r="AK23" s="283" t="s">
        <v>431</v>
      </c>
      <c r="AL23" s="527"/>
      <c r="AM23" s="281"/>
      <c r="AN23" s="528" t="s">
        <v>861</v>
      </c>
      <c r="AO23" s="529"/>
      <c r="AP23" s="529"/>
      <c r="AQ23" s="529"/>
      <c r="AR23" s="529"/>
      <c r="AS23" s="529"/>
      <c r="AT23" s="529"/>
      <c r="AU23" s="529"/>
      <c r="AV23" s="530"/>
      <c r="AW23" s="520">
        <v>232</v>
      </c>
      <c r="AX23" s="521"/>
      <c r="AY23" s="522"/>
      <c r="AZ23" s="466"/>
      <c r="BA23" s="289"/>
      <c r="BB23" s="467"/>
    </row>
    <row r="24" spans="1:54" ht="14.25" customHeight="1" x14ac:dyDescent="0.2">
      <c r="A24" s="470" t="s">
        <v>432</v>
      </c>
      <c r="B24" s="289"/>
      <c r="C24" s="290"/>
      <c r="D24" s="282" t="s">
        <v>795</v>
      </c>
      <c r="E24" s="289"/>
      <c r="F24" s="289"/>
      <c r="G24" s="289"/>
      <c r="H24" s="289"/>
      <c r="I24" s="289"/>
      <c r="J24" s="289"/>
      <c r="K24" s="289"/>
      <c r="L24" s="290"/>
      <c r="M24" s="265">
        <v>0</v>
      </c>
      <c r="N24" s="289"/>
      <c r="O24" s="467"/>
      <c r="P24" s="466"/>
      <c r="Q24" s="289"/>
      <c r="R24" s="467"/>
      <c r="S24" s="470" t="s">
        <v>433</v>
      </c>
      <c r="T24" s="289"/>
      <c r="U24" s="290"/>
      <c r="V24" s="282" t="s">
        <v>840</v>
      </c>
      <c r="W24" s="289"/>
      <c r="X24" s="289"/>
      <c r="Y24" s="289"/>
      <c r="Z24" s="289"/>
      <c r="AA24" s="289"/>
      <c r="AB24" s="289"/>
      <c r="AC24" s="289"/>
      <c r="AD24" s="290"/>
      <c r="AE24" s="265">
        <v>880</v>
      </c>
      <c r="AF24" s="289"/>
      <c r="AG24" s="467"/>
      <c r="AH24" s="466"/>
      <c r="AI24" s="289"/>
      <c r="AJ24" s="467"/>
      <c r="AK24" s="539" t="s">
        <v>434</v>
      </c>
      <c r="AL24" s="540"/>
      <c r="AM24" s="540"/>
      <c r="AN24" s="540"/>
      <c r="AO24" s="540"/>
      <c r="AP24" s="540"/>
      <c r="AQ24" s="540"/>
      <c r="AR24" s="540"/>
      <c r="AS24" s="540"/>
      <c r="AT24" s="540"/>
      <c r="AU24" s="540"/>
      <c r="AV24" s="541"/>
      <c r="AW24" s="534">
        <f>SUM(AW14:AY23)</f>
        <v>3062</v>
      </c>
      <c r="AX24" s="535"/>
      <c r="AY24" s="553"/>
      <c r="AZ24" s="554" t="str">
        <f>IF(AW49="●","●",IF(COUNTA(AZ14:AZ23)=0,"",SUMIF(AZ14:AZ23,"●",AW14:AW23)+SUM(AZ14:AZ23)))</f>
        <v/>
      </c>
      <c r="BA24" s="535"/>
      <c r="BB24" s="536"/>
    </row>
    <row r="25" spans="1:54" ht="14.25" customHeight="1" x14ac:dyDescent="0.2">
      <c r="A25" s="470" t="s">
        <v>435</v>
      </c>
      <c r="B25" s="289"/>
      <c r="C25" s="290"/>
      <c r="D25" s="282" t="s">
        <v>796</v>
      </c>
      <c r="E25" s="289"/>
      <c r="F25" s="289"/>
      <c r="G25" s="289"/>
      <c r="H25" s="289"/>
      <c r="I25" s="289"/>
      <c r="J25" s="289"/>
      <c r="K25" s="289"/>
      <c r="L25" s="290"/>
      <c r="M25" s="265">
        <v>0</v>
      </c>
      <c r="N25" s="289"/>
      <c r="O25" s="467"/>
      <c r="P25" s="466"/>
      <c r="Q25" s="289"/>
      <c r="R25" s="467"/>
      <c r="S25" s="470" t="s">
        <v>436</v>
      </c>
      <c r="T25" s="289"/>
      <c r="U25" s="290"/>
      <c r="V25" s="282" t="s">
        <v>841</v>
      </c>
      <c r="W25" s="289"/>
      <c r="X25" s="289"/>
      <c r="Y25" s="289"/>
      <c r="Z25" s="289"/>
      <c r="AA25" s="289"/>
      <c r="AB25" s="289"/>
      <c r="AC25" s="289"/>
      <c r="AD25" s="290"/>
      <c r="AE25" s="265">
        <v>0</v>
      </c>
      <c r="AF25" s="289"/>
      <c r="AG25" s="467"/>
      <c r="AH25" s="466"/>
      <c r="AI25" s="289"/>
      <c r="AJ25" s="467"/>
      <c r="AK25" s="283" t="s">
        <v>437</v>
      </c>
      <c r="AL25" s="527"/>
      <c r="AM25" s="281"/>
      <c r="AN25" s="528" t="s">
        <v>862</v>
      </c>
      <c r="AO25" s="529"/>
      <c r="AP25" s="529"/>
      <c r="AQ25" s="529"/>
      <c r="AR25" s="529"/>
      <c r="AS25" s="529"/>
      <c r="AT25" s="529"/>
      <c r="AU25" s="529"/>
      <c r="AV25" s="530"/>
      <c r="AW25" s="520">
        <v>780</v>
      </c>
      <c r="AX25" s="521"/>
      <c r="AY25" s="522"/>
      <c r="AZ25" s="466"/>
      <c r="BA25" s="289"/>
      <c r="BB25" s="467"/>
    </row>
    <row r="26" spans="1:54" ht="14.25" customHeight="1" x14ac:dyDescent="0.2">
      <c r="A26" s="470" t="s">
        <v>438</v>
      </c>
      <c r="B26" s="289"/>
      <c r="C26" s="290"/>
      <c r="D26" s="282" t="s">
        <v>797</v>
      </c>
      <c r="E26" s="289"/>
      <c r="F26" s="289"/>
      <c r="G26" s="289"/>
      <c r="H26" s="289"/>
      <c r="I26" s="289"/>
      <c r="J26" s="289"/>
      <c r="K26" s="289"/>
      <c r="L26" s="290"/>
      <c r="M26" s="265">
        <v>0</v>
      </c>
      <c r="N26" s="289"/>
      <c r="O26" s="467"/>
      <c r="P26" s="466"/>
      <c r="Q26" s="289"/>
      <c r="R26" s="467"/>
      <c r="S26" s="498" t="s">
        <v>439</v>
      </c>
      <c r="T26" s="278"/>
      <c r="U26" s="278"/>
      <c r="V26" s="278"/>
      <c r="W26" s="278"/>
      <c r="X26" s="278"/>
      <c r="Y26" s="278"/>
      <c r="Z26" s="278"/>
      <c r="AA26" s="278"/>
      <c r="AB26" s="278"/>
      <c r="AC26" s="278"/>
      <c r="AD26" s="279"/>
      <c r="AE26" s="273">
        <f>SUM(AE14:AE25)</f>
        <v>3217</v>
      </c>
      <c r="AF26" s="499"/>
      <c r="AG26" s="500"/>
      <c r="AH26" s="214" t="str">
        <f>IF(AW49="●","●",IF(COUNTA(AH14:AH25)=0,"",SUMIF(AH14:AH25,"●",AE14:AE25)+SUM(AH14:AH25)))</f>
        <v/>
      </c>
      <c r="AI26" s="499"/>
      <c r="AJ26" s="500"/>
      <c r="AK26" s="283" t="s">
        <v>440</v>
      </c>
      <c r="AL26" s="527"/>
      <c r="AM26" s="281"/>
      <c r="AN26" s="528" t="s">
        <v>863</v>
      </c>
      <c r="AO26" s="529"/>
      <c r="AP26" s="529"/>
      <c r="AQ26" s="529"/>
      <c r="AR26" s="529"/>
      <c r="AS26" s="529"/>
      <c r="AT26" s="529"/>
      <c r="AU26" s="529"/>
      <c r="AV26" s="530"/>
      <c r="AW26" s="520">
        <v>420</v>
      </c>
      <c r="AX26" s="521"/>
      <c r="AY26" s="522"/>
      <c r="AZ26" s="466"/>
      <c r="BA26" s="289"/>
      <c r="BB26" s="467"/>
    </row>
    <row r="27" spans="1:54" ht="14.25" customHeight="1" x14ac:dyDescent="0.2">
      <c r="A27" s="470" t="s">
        <v>441</v>
      </c>
      <c r="B27" s="289"/>
      <c r="C27" s="290"/>
      <c r="D27" s="282" t="s">
        <v>798</v>
      </c>
      <c r="E27" s="289"/>
      <c r="F27" s="289"/>
      <c r="G27" s="289"/>
      <c r="H27" s="289"/>
      <c r="I27" s="289"/>
      <c r="J27" s="289"/>
      <c r="K27" s="289"/>
      <c r="L27" s="290"/>
      <c r="M27" s="265">
        <v>305</v>
      </c>
      <c r="N27" s="289"/>
      <c r="O27" s="467"/>
      <c r="P27" s="466"/>
      <c r="Q27" s="289"/>
      <c r="R27" s="467"/>
      <c r="S27" s="470" t="s">
        <v>442</v>
      </c>
      <c r="T27" s="289"/>
      <c r="U27" s="290"/>
      <c r="V27" s="282" t="s">
        <v>842</v>
      </c>
      <c r="W27" s="289"/>
      <c r="X27" s="289"/>
      <c r="Y27" s="289"/>
      <c r="Z27" s="289"/>
      <c r="AA27" s="289"/>
      <c r="AB27" s="289"/>
      <c r="AC27" s="289"/>
      <c r="AD27" s="290"/>
      <c r="AE27" s="265">
        <v>200</v>
      </c>
      <c r="AF27" s="289"/>
      <c r="AG27" s="467"/>
      <c r="AH27" s="466"/>
      <c r="AI27" s="289"/>
      <c r="AJ27" s="467"/>
      <c r="AK27" s="283" t="s">
        <v>443</v>
      </c>
      <c r="AL27" s="527"/>
      <c r="AM27" s="281"/>
      <c r="AN27" s="528" t="s">
        <v>864</v>
      </c>
      <c r="AO27" s="529"/>
      <c r="AP27" s="529"/>
      <c r="AQ27" s="529"/>
      <c r="AR27" s="529"/>
      <c r="AS27" s="529"/>
      <c r="AT27" s="529"/>
      <c r="AU27" s="529"/>
      <c r="AV27" s="530"/>
      <c r="AW27" s="520">
        <v>270</v>
      </c>
      <c r="AX27" s="521"/>
      <c r="AY27" s="522"/>
      <c r="AZ27" s="466"/>
      <c r="BA27" s="289"/>
      <c r="BB27" s="467"/>
    </row>
    <row r="28" spans="1:54" ht="14.25" customHeight="1" x14ac:dyDescent="0.2">
      <c r="A28" s="470" t="s">
        <v>444</v>
      </c>
      <c r="B28" s="289"/>
      <c r="C28" s="290"/>
      <c r="D28" s="282" t="s">
        <v>799</v>
      </c>
      <c r="E28" s="289"/>
      <c r="F28" s="289"/>
      <c r="G28" s="289"/>
      <c r="H28" s="289"/>
      <c r="I28" s="289"/>
      <c r="J28" s="289"/>
      <c r="K28" s="289"/>
      <c r="L28" s="290"/>
      <c r="M28" s="265">
        <v>0</v>
      </c>
      <c r="N28" s="289"/>
      <c r="O28" s="467"/>
      <c r="P28" s="466"/>
      <c r="Q28" s="289"/>
      <c r="R28" s="467"/>
      <c r="S28" s="470" t="s">
        <v>445</v>
      </c>
      <c r="T28" s="289"/>
      <c r="U28" s="290"/>
      <c r="V28" s="282" t="s">
        <v>843</v>
      </c>
      <c r="W28" s="289"/>
      <c r="X28" s="289"/>
      <c r="Y28" s="289"/>
      <c r="Z28" s="289"/>
      <c r="AA28" s="289"/>
      <c r="AB28" s="289"/>
      <c r="AC28" s="289"/>
      <c r="AD28" s="290"/>
      <c r="AE28" s="265">
        <v>450</v>
      </c>
      <c r="AF28" s="289"/>
      <c r="AG28" s="467"/>
      <c r="AH28" s="466"/>
      <c r="AI28" s="289"/>
      <c r="AJ28" s="467"/>
      <c r="AK28" s="283" t="s">
        <v>446</v>
      </c>
      <c r="AL28" s="527"/>
      <c r="AM28" s="281"/>
      <c r="AN28" s="528" t="s">
        <v>865</v>
      </c>
      <c r="AO28" s="529"/>
      <c r="AP28" s="529"/>
      <c r="AQ28" s="529"/>
      <c r="AR28" s="529"/>
      <c r="AS28" s="529"/>
      <c r="AT28" s="529"/>
      <c r="AU28" s="529"/>
      <c r="AV28" s="530"/>
      <c r="AW28" s="520">
        <v>365</v>
      </c>
      <c r="AX28" s="521"/>
      <c r="AY28" s="522"/>
      <c r="AZ28" s="466"/>
      <c r="BA28" s="289"/>
      <c r="BB28" s="467"/>
    </row>
    <row r="29" spans="1:54" ht="14.25" customHeight="1" x14ac:dyDescent="0.2">
      <c r="A29" s="470" t="s">
        <v>447</v>
      </c>
      <c r="B29" s="289"/>
      <c r="C29" s="290"/>
      <c r="D29" s="282" t="s">
        <v>800</v>
      </c>
      <c r="E29" s="289"/>
      <c r="F29" s="289"/>
      <c r="G29" s="289"/>
      <c r="H29" s="289"/>
      <c r="I29" s="289"/>
      <c r="J29" s="289"/>
      <c r="K29" s="289"/>
      <c r="L29" s="290"/>
      <c r="M29" s="265">
        <v>460</v>
      </c>
      <c r="N29" s="289"/>
      <c r="O29" s="467"/>
      <c r="P29" s="466"/>
      <c r="Q29" s="289"/>
      <c r="R29" s="467"/>
      <c r="S29" s="470" t="s">
        <v>448</v>
      </c>
      <c r="T29" s="289"/>
      <c r="U29" s="290"/>
      <c r="V29" s="282" t="s">
        <v>844</v>
      </c>
      <c r="W29" s="289"/>
      <c r="X29" s="289"/>
      <c r="Y29" s="289"/>
      <c r="Z29" s="289"/>
      <c r="AA29" s="289"/>
      <c r="AB29" s="289"/>
      <c r="AC29" s="289"/>
      <c r="AD29" s="290"/>
      <c r="AE29" s="265">
        <v>0</v>
      </c>
      <c r="AF29" s="289"/>
      <c r="AG29" s="467"/>
      <c r="AH29" s="466"/>
      <c r="AI29" s="289"/>
      <c r="AJ29" s="467"/>
      <c r="AK29" s="283" t="s">
        <v>449</v>
      </c>
      <c r="AL29" s="527"/>
      <c r="AM29" s="281"/>
      <c r="AN29" s="528" t="s">
        <v>866</v>
      </c>
      <c r="AO29" s="529"/>
      <c r="AP29" s="529"/>
      <c r="AQ29" s="529"/>
      <c r="AR29" s="529"/>
      <c r="AS29" s="529"/>
      <c r="AT29" s="529"/>
      <c r="AU29" s="529"/>
      <c r="AV29" s="530"/>
      <c r="AW29" s="520">
        <v>470</v>
      </c>
      <c r="AX29" s="521"/>
      <c r="AY29" s="522"/>
      <c r="AZ29" s="466"/>
      <c r="BA29" s="289"/>
      <c r="BB29" s="467"/>
    </row>
    <row r="30" spans="1:54" ht="14.25" customHeight="1" x14ac:dyDescent="0.2">
      <c r="A30" s="470" t="s">
        <v>450</v>
      </c>
      <c r="B30" s="289"/>
      <c r="C30" s="290"/>
      <c r="D30" s="282" t="s">
        <v>801</v>
      </c>
      <c r="E30" s="289"/>
      <c r="F30" s="289"/>
      <c r="G30" s="289"/>
      <c r="H30" s="289"/>
      <c r="I30" s="289"/>
      <c r="J30" s="289"/>
      <c r="K30" s="289"/>
      <c r="L30" s="290"/>
      <c r="M30" s="265">
        <v>485</v>
      </c>
      <c r="N30" s="289"/>
      <c r="O30" s="467"/>
      <c r="P30" s="466"/>
      <c r="Q30" s="289"/>
      <c r="R30" s="467"/>
      <c r="S30" s="470" t="s">
        <v>451</v>
      </c>
      <c r="T30" s="289"/>
      <c r="U30" s="290"/>
      <c r="V30" s="282" t="s">
        <v>845</v>
      </c>
      <c r="W30" s="289"/>
      <c r="X30" s="289"/>
      <c r="Y30" s="289"/>
      <c r="Z30" s="289"/>
      <c r="AA30" s="289"/>
      <c r="AB30" s="289"/>
      <c r="AC30" s="289"/>
      <c r="AD30" s="290"/>
      <c r="AE30" s="265">
        <v>355</v>
      </c>
      <c r="AF30" s="289"/>
      <c r="AG30" s="467"/>
      <c r="AH30" s="466"/>
      <c r="AI30" s="289"/>
      <c r="AJ30" s="467"/>
      <c r="AK30" s="283" t="s">
        <v>452</v>
      </c>
      <c r="AL30" s="527"/>
      <c r="AM30" s="281"/>
      <c r="AN30" s="528" t="s">
        <v>867</v>
      </c>
      <c r="AO30" s="529"/>
      <c r="AP30" s="529"/>
      <c r="AQ30" s="529"/>
      <c r="AR30" s="529"/>
      <c r="AS30" s="529"/>
      <c r="AT30" s="529"/>
      <c r="AU30" s="529"/>
      <c r="AV30" s="530"/>
      <c r="AW30" s="520">
        <v>340</v>
      </c>
      <c r="AX30" s="521"/>
      <c r="AY30" s="522"/>
      <c r="AZ30" s="466"/>
      <c r="BA30" s="289"/>
      <c r="BB30" s="467"/>
    </row>
    <row r="31" spans="1:54" ht="14.25" customHeight="1" x14ac:dyDescent="0.2">
      <c r="A31" s="498" t="s">
        <v>453</v>
      </c>
      <c r="B31" s="278"/>
      <c r="C31" s="278"/>
      <c r="D31" s="278"/>
      <c r="E31" s="278"/>
      <c r="F31" s="278"/>
      <c r="G31" s="278"/>
      <c r="H31" s="278"/>
      <c r="I31" s="278"/>
      <c r="J31" s="278"/>
      <c r="K31" s="278"/>
      <c r="L31" s="279"/>
      <c r="M31" s="273">
        <f>SUM(M19:M30)</f>
        <v>1250</v>
      </c>
      <c r="N31" s="499"/>
      <c r="O31" s="500"/>
      <c r="P31" s="214" t="str">
        <f>IF(AW49="●","●",IF(COUNTA(P19:P30)=0,"",SUMIF(P19:P30,"●",M19:M30)+SUM(P19:P30)))</f>
        <v/>
      </c>
      <c r="Q31" s="499"/>
      <c r="R31" s="500"/>
      <c r="S31" s="470" t="s">
        <v>454</v>
      </c>
      <c r="T31" s="289"/>
      <c r="U31" s="290"/>
      <c r="V31" s="282" t="s">
        <v>846</v>
      </c>
      <c r="W31" s="289"/>
      <c r="X31" s="289"/>
      <c r="Y31" s="289"/>
      <c r="Z31" s="289"/>
      <c r="AA31" s="289"/>
      <c r="AB31" s="289"/>
      <c r="AC31" s="289"/>
      <c r="AD31" s="290"/>
      <c r="AE31" s="265">
        <v>0</v>
      </c>
      <c r="AF31" s="289"/>
      <c r="AG31" s="467"/>
      <c r="AH31" s="466"/>
      <c r="AI31" s="289"/>
      <c r="AJ31" s="467"/>
      <c r="AK31" s="280" t="s">
        <v>455</v>
      </c>
      <c r="AL31" s="527"/>
      <c r="AM31" s="281"/>
      <c r="AN31" s="528" t="s">
        <v>868</v>
      </c>
      <c r="AO31" s="529"/>
      <c r="AP31" s="529"/>
      <c r="AQ31" s="529"/>
      <c r="AR31" s="529"/>
      <c r="AS31" s="529"/>
      <c r="AT31" s="529"/>
      <c r="AU31" s="529"/>
      <c r="AV31" s="530"/>
      <c r="AW31" s="520">
        <v>535</v>
      </c>
      <c r="AX31" s="521"/>
      <c r="AY31" s="522"/>
      <c r="AZ31" s="466"/>
      <c r="BA31" s="289"/>
      <c r="BB31" s="467"/>
    </row>
    <row r="32" spans="1:54" ht="14.25" customHeight="1" x14ac:dyDescent="0.2">
      <c r="A32" s="470" t="s">
        <v>456</v>
      </c>
      <c r="B32" s="289"/>
      <c r="C32" s="290"/>
      <c r="D32" s="282" t="s">
        <v>802</v>
      </c>
      <c r="E32" s="289"/>
      <c r="F32" s="289"/>
      <c r="G32" s="289"/>
      <c r="H32" s="289"/>
      <c r="I32" s="289"/>
      <c r="J32" s="289"/>
      <c r="K32" s="289"/>
      <c r="L32" s="290"/>
      <c r="M32" s="265">
        <v>375</v>
      </c>
      <c r="N32" s="289"/>
      <c r="O32" s="467"/>
      <c r="P32" s="466"/>
      <c r="Q32" s="289"/>
      <c r="R32" s="467"/>
      <c r="S32" s="498" t="s">
        <v>457</v>
      </c>
      <c r="T32" s="278"/>
      <c r="U32" s="278"/>
      <c r="V32" s="278"/>
      <c r="W32" s="278"/>
      <c r="X32" s="278"/>
      <c r="Y32" s="278"/>
      <c r="Z32" s="278"/>
      <c r="AA32" s="278"/>
      <c r="AB32" s="278"/>
      <c r="AC32" s="278"/>
      <c r="AD32" s="279"/>
      <c r="AE32" s="273">
        <f>SUM(AE27:AE31)</f>
        <v>1005</v>
      </c>
      <c r="AF32" s="499"/>
      <c r="AG32" s="500"/>
      <c r="AH32" s="214" t="str">
        <f>IF(AW49="●","●",IF(COUNTA(AH27:AH31)=0,"",SUMIF(AH27:AH31,"●",AE27:AE31)+SUM(AH27:AH31)))</f>
        <v/>
      </c>
      <c r="AI32" s="499"/>
      <c r="AJ32" s="500"/>
      <c r="AK32" s="283" t="s">
        <v>458</v>
      </c>
      <c r="AL32" s="527"/>
      <c r="AM32" s="281"/>
      <c r="AN32" s="528" t="s">
        <v>869</v>
      </c>
      <c r="AO32" s="529"/>
      <c r="AP32" s="529"/>
      <c r="AQ32" s="529"/>
      <c r="AR32" s="529"/>
      <c r="AS32" s="529"/>
      <c r="AT32" s="529"/>
      <c r="AU32" s="529"/>
      <c r="AV32" s="530"/>
      <c r="AW32" s="520">
        <v>480</v>
      </c>
      <c r="AX32" s="521"/>
      <c r="AY32" s="522"/>
      <c r="AZ32" s="466"/>
      <c r="BA32" s="289"/>
      <c r="BB32" s="467"/>
    </row>
    <row r="33" spans="1:120" ht="14.25" customHeight="1" x14ac:dyDescent="0.2">
      <c r="A33" s="470" t="s">
        <v>459</v>
      </c>
      <c r="B33" s="289"/>
      <c r="C33" s="290"/>
      <c r="D33" s="282" t="s">
        <v>803</v>
      </c>
      <c r="E33" s="289"/>
      <c r="F33" s="289"/>
      <c r="G33" s="289"/>
      <c r="H33" s="289"/>
      <c r="I33" s="289"/>
      <c r="J33" s="289"/>
      <c r="K33" s="289"/>
      <c r="L33" s="290"/>
      <c r="M33" s="265">
        <v>330</v>
      </c>
      <c r="N33" s="289"/>
      <c r="O33" s="467"/>
      <c r="P33" s="466"/>
      <c r="Q33" s="289"/>
      <c r="R33" s="467"/>
      <c r="S33" s="470" t="s">
        <v>460</v>
      </c>
      <c r="T33" s="289"/>
      <c r="U33" s="290"/>
      <c r="V33" s="282" t="s">
        <v>847</v>
      </c>
      <c r="W33" s="289"/>
      <c r="X33" s="289"/>
      <c r="Y33" s="289"/>
      <c r="Z33" s="289"/>
      <c r="AA33" s="289"/>
      <c r="AB33" s="289"/>
      <c r="AC33" s="289"/>
      <c r="AD33" s="290"/>
      <c r="AE33" s="550">
        <v>330</v>
      </c>
      <c r="AF33" s="551"/>
      <c r="AG33" s="552"/>
      <c r="AH33" s="466"/>
      <c r="AI33" s="289"/>
      <c r="AJ33" s="467"/>
      <c r="AK33" s="539" t="s">
        <v>461</v>
      </c>
      <c r="AL33" s="540"/>
      <c r="AM33" s="540"/>
      <c r="AN33" s="540"/>
      <c r="AO33" s="540"/>
      <c r="AP33" s="540"/>
      <c r="AQ33" s="540"/>
      <c r="AR33" s="540"/>
      <c r="AS33" s="540"/>
      <c r="AT33" s="540"/>
      <c r="AU33" s="540"/>
      <c r="AV33" s="541"/>
      <c r="AW33" s="534">
        <f>SUM(AW25:AY32)</f>
        <v>3660</v>
      </c>
      <c r="AX33" s="535"/>
      <c r="AY33" s="536"/>
      <c r="AZ33" s="537" t="str">
        <f>IF(AW49="●","●",IF(COUNTA(AZ25:AZ32)=0,"",SUMIF(AZ25:AZ32,"●",AW25:AW32)+SUM(AZ25:AZ32)))</f>
        <v/>
      </c>
      <c r="BA33" s="535"/>
      <c r="BB33" s="536"/>
    </row>
    <row r="34" spans="1:120" ht="14.25" customHeight="1" x14ac:dyDescent="0.2">
      <c r="A34" s="470" t="s">
        <v>462</v>
      </c>
      <c r="B34" s="289"/>
      <c r="C34" s="290"/>
      <c r="D34" s="282" t="s">
        <v>804</v>
      </c>
      <c r="E34" s="289"/>
      <c r="F34" s="289"/>
      <c r="G34" s="289"/>
      <c r="H34" s="289"/>
      <c r="I34" s="289"/>
      <c r="J34" s="289"/>
      <c r="K34" s="289"/>
      <c r="L34" s="290"/>
      <c r="M34" s="265">
        <v>450</v>
      </c>
      <c r="N34" s="289"/>
      <c r="O34" s="467"/>
      <c r="P34" s="466"/>
      <c r="Q34" s="289"/>
      <c r="R34" s="467"/>
      <c r="S34" s="470" t="s">
        <v>463</v>
      </c>
      <c r="T34" s="289"/>
      <c r="U34" s="290"/>
      <c r="V34" s="282" t="s">
        <v>848</v>
      </c>
      <c r="W34" s="289"/>
      <c r="X34" s="289"/>
      <c r="Y34" s="289"/>
      <c r="Z34" s="289"/>
      <c r="AA34" s="289"/>
      <c r="AB34" s="289"/>
      <c r="AC34" s="289"/>
      <c r="AD34" s="290"/>
      <c r="AE34" s="265">
        <v>251</v>
      </c>
      <c r="AF34" s="289"/>
      <c r="AG34" s="467"/>
      <c r="AH34" s="466"/>
      <c r="AI34" s="289"/>
      <c r="AJ34" s="467"/>
      <c r="AK34" s="280" t="s">
        <v>464</v>
      </c>
      <c r="AL34" s="527"/>
      <c r="AM34" s="281"/>
      <c r="AN34" s="528" t="s">
        <v>870</v>
      </c>
      <c r="AO34" s="529"/>
      <c r="AP34" s="529"/>
      <c r="AQ34" s="529"/>
      <c r="AR34" s="529"/>
      <c r="AS34" s="529"/>
      <c r="AT34" s="529"/>
      <c r="AU34" s="529"/>
      <c r="AV34" s="530"/>
      <c r="AW34" s="520">
        <v>440</v>
      </c>
      <c r="AX34" s="521"/>
      <c r="AY34" s="522"/>
      <c r="AZ34" s="466"/>
      <c r="BA34" s="289"/>
      <c r="BB34" s="467"/>
    </row>
    <row r="35" spans="1:120" ht="14.25" customHeight="1" x14ac:dyDescent="0.2">
      <c r="A35" s="470" t="s">
        <v>465</v>
      </c>
      <c r="B35" s="289"/>
      <c r="C35" s="290"/>
      <c r="D35" s="282" t="s">
        <v>805</v>
      </c>
      <c r="E35" s="289"/>
      <c r="F35" s="289"/>
      <c r="G35" s="289"/>
      <c r="H35" s="289"/>
      <c r="I35" s="289"/>
      <c r="J35" s="289"/>
      <c r="K35" s="289"/>
      <c r="L35" s="290"/>
      <c r="M35" s="265">
        <v>353</v>
      </c>
      <c r="N35" s="289"/>
      <c r="O35" s="467"/>
      <c r="P35" s="466"/>
      <c r="Q35" s="289"/>
      <c r="R35" s="467"/>
      <c r="S35" s="470" t="s">
        <v>466</v>
      </c>
      <c r="T35" s="289"/>
      <c r="U35" s="290"/>
      <c r="V35" s="282" t="s">
        <v>849</v>
      </c>
      <c r="W35" s="289"/>
      <c r="X35" s="289"/>
      <c r="Y35" s="289"/>
      <c r="Z35" s="289"/>
      <c r="AA35" s="289"/>
      <c r="AB35" s="289"/>
      <c r="AC35" s="289"/>
      <c r="AD35" s="290"/>
      <c r="AE35" s="265">
        <v>370</v>
      </c>
      <c r="AF35" s="289"/>
      <c r="AG35" s="467"/>
      <c r="AH35" s="466"/>
      <c r="AI35" s="289"/>
      <c r="AJ35" s="467"/>
      <c r="AK35" s="280" t="s">
        <v>467</v>
      </c>
      <c r="AL35" s="527"/>
      <c r="AM35" s="281"/>
      <c r="AN35" s="528" t="s">
        <v>871</v>
      </c>
      <c r="AO35" s="529"/>
      <c r="AP35" s="529"/>
      <c r="AQ35" s="529"/>
      <c r="AR35" s="529"/>
      <c r="AS35" s="529"/>
      <c r="AT35" s="529"/>
      <c r="AU35" s="529"/>
      <c r="AV35" s="530"/>
      <c r="AW35" s="520">
        <v>710</v>
      </c>
      <c r="AX35" s="521"/>
      <c r="AY35" s="522"/>
      <c r="AZ35" s="466"/>
      <c r="BA35" s="289"/>
      <c r="BB35" s="467"/>
    </row>
    <row r="36" spans="1:120" ht="14.25" customHeight="1" x14ac:dyDescent="0.2">
      <c r="A36" s="470" t="s">
        <v>468</v>
      </c>
      <c r="B36" s="289"/>
      <c r="C36" s="290"/>
      <c r="D36" s="282" t="s">
        <v>806</v>
      </c>
      <c r="E36" s="289"/>
      <c r="F36" s="289"/>
      <c r="G36" s="289"/>
      <c r="H36" s="289"/>
      <c r="I36" s="289"/>
      <c r="J36" s="289"/>
      <c r="K36" s="289"/>
      <c r="L36" s="290"/>
      <c r="M36" s="265">
        <v>0</v>
      </c>
      <c r="N36" s="289"/>
      <c r="O36" s="467"/>
      <c r="P36" s="466"/>
      <c r="Q36" s="289"/>
      <c r="R36" s="467"/>
      <c r="S36" s="498" t="s">
        <v>469</v>
      </c>
      <c r="T36" s="278"/>
      <c r="U36" s="278"/>
      <c r="V36" s="278"/>
      <c r="W36" s="278"/>
      <c r="X36" s="278"/>
      <c r="Y36" s="278"/>
      <c r="Z36" s="278"/>
      <c r="AA36" s="278"/>
      <c r="AB36" s="278"/>
      <c r="AC36" s="278"/>
      <c r="AD36" s="279"/>
      <c r="AE36" s="273">
        <f>SUM(AE33:AE35)</f>
        <v>951</v>
      </c>
      <c r="AF36" s="499"/>
      <c r="AG36" s="500"/>
      <c r="AH36" s="214" t="str">
        <f>IF(AW49="●","●",IF(COUNTA(AH33:AH35)=0,"",SUMIF(AH33:AH35,"●",AE33:AE35)+SUM(AH33:AH35)))</f>
        <v/>
      </c>
      <c r="AI36" s="499"/>
      <c r="AJ36" s="500"/>
      <c r="AK36" s="283" t="s">
        <v>470</v>
      </c>
      <c r="AL36" s="527"/>
      <c r="AM36" s="281"/>
      <c r="AN36" s="528" t="s">
        <v>872</v>
      </c>
      <c r="AO36" s="529"/>
      <c r="AP36" s="529"/>
      <c r="AQ36" s="529"/>
      <c r="AR36" s="529"/>
      <c r="AS36" s="529"/>
      <c r="AT36" s="529"/>
      <c r="AU36" s="529"/>
      <c r="AV36" s="530"/>
      <c r="AW36" s="520">
        <v>320</v>
      </c>
      <c r="AX36" s="521"/>
      <c r="AY36" s="522"/>
      <c r="AZ36" s="466"/>
      <c r="BA36" s="289"/>
      <c r="BB36" s="467"/>
    </row>
    <row r="37" spans="1:120" ht="14.25" customHeight="1" x14ac:dyDescent="0.2">
      <c r="A37" s="470" t="s">
        <v>471</v>
      </c>
      <c r="B37" s="289"/>
      <c r="C37" s="290"/>
      <c r="D37" s="282" t="s">
        <v>807</v>
      </c>
      <c r="E37" s="289"/>
      <c r="F37" s="289"/>
      <c r="G37" s="289"/>
      <c r="H37" s="289"/>
      <c r="I37" s="289"/>
      <c r="J37" s="289"/>
      <c r="K37" s="289"/>
      <c r="L37" s="290"/>
      <c r="M37" s="265">
        <v>360</v>
      </c>
      <c r="N37" s="289"/>
      <c r="O37" s="467"/>
      <c r="P37" s="466"/>
      <c r="Q37" s="289"/>
      <c r="R37" s="467"/>
      <c r="S37" s="470" t="s">
        <v>472</v>
      </c>
      <c r="T37" s="289"/>
      <c r="U37" s="290"/>
      <c r="V37" s="282" t="s">
        <v>850</v>
      </c>
      <c r="W37" s="289"/>
      <c r="X37" s="289"/>
      <c r="Y37" s="289"/>
      <c r="Z37" s="289"/>
      <c r="AA37" s="289"/>
      <c r="AB37" s="289"/>
      <c r="AC37" s="289"/>
      <c r="AD37" s="290"/>
      <c r="AE37" s="550">
        <v>0</v>
      </c>
      <c r="AF37" s="551"/>
      <c r="AG37" s="552"/>
      <c r="AH37" s="466"/>
      <c r="AI37" s="289"/>
      <c r="AJ37" s="467"/>
      <c r="AK37" s="283" t="s">
        <v>473</v>
      </c>
      <c r="AL37" s="527"/>
      <c r="AM37" s="281"/>
      <c r="AN37" s="528" t="s">
        <v>873</v>
      </c>
      <c r="AO37" s="529"/>
      <c r="AP37" s="529"/>
      <c r="AQ37" s="529"/>
      <c r="AR37" s="529"/>
      <c r="AS37" s="529"/>
      <c r="AT37" s="529"/>
      <c r="AU37" s="529"/>
      <c r="AV37" s="530"/>
      <c r="AW37" s="520">
        <v>315</v>
      </c>
      <c r="AX37" s="521"/>
      <c r="AY37" s="522"/>
      <c r="AZ37" s="466"/>
      <c r="BA37" s="289"/>
      <c r="BB37" s="467"/>
    </row>
    <row r="38" spans="1:120" ht="14.25" customHeight="1" x14ac:dyDescent="0.2">
      <c r="A38" s="498" t="s">
        <v>474</v>
      </c>
      <c r="B38" s="278"/>
      <c r="C38" s="278"/>
      <c r="D38" s="278"/>
      <c r="E38" s="278"/>
      <c r="F38" s="278"/>
      <c r="G38" s="278"/>
      <c r="H38" s="278"/>
      <c r="I38" s="278"/>
      <c r="J38" s="278"/>
      <c r="K38" s="278"/>
      <c r="L38" s="279"/>
      <c r="M38" s="273">
        <f>SUM(M32:M37)</f>
        <v>1868</v>
      </c>
      <c r="N38" s="499"/>
      <c r="O38" s="500"/>
      <c r="P38" s="214" t="str">
        <f>IF(AW49="●","●",IF(COUNTA(P32:P37)=0,"",SUMIF(P32:P37,"●",M32:M37)+SUM(P32:P37)))</f>
        <v/>
      </c>
      <c r="Q38" s="499"/>
      <c r="R38" s="500"/>
      <c r="S38" s="470" t="s">
        <v>475</v>
      </c>
      <c r="T38" s="289"/>
      <c r="U38" s="290"/>
      <c r="V38" s="282" t="s">
        <v>851</v>
      </c>
      <c r="W38" s="289"/>
      <c r="X38" s="289"/>
      <c r="Y38" s="289"/>
      <c r="Z38" s="289"/>
      <c r="AA38" s="289"/>
      <c r="AB38" s="289"/>
      <c r="AC38" s="289"/>
      <c r="AD38" s="290"/>
      <c r="AE38" s="265">
        <v>0</v>
      </c>
      <c r="AF38" s="289"/>
      <c r="AG38" s="467"/>
      <c r="AH38" s="466"/>
      <c r="AI38" s="289"/>
      <c r="AJ38" s="467"/>
      <c r="AK38" s="283" t="s">
        <v>476</v>
      </c>
      <c r="AL38" s="527"/>
      <c r="AM38" s="281"/>
      <c r="AN38" s="528" t="s">
        <v>874</v>
      </c>
      <c r="AO38" s="529"/>
      <c r="AP38" s="529"/>
      <c r="AQ38" s="529"/>
      <c r="AR38" s="529"/>
      <c r="AS38" s="529"/>
      <c r="AT38" s="529"/>
      <c r="AU38" s="529"/>
      <c r="AV38" s="530"/>
      <c r="AW38" s="520">
        <v>335</v>
      </c>
      <c r="AX38" s="521"/>
      <c r="AY38" s="522"/>
      <c r="AZ38" s="466"/>
      <c r="BA38" s="289"/>
      <c r="BB38" s="467"/>
      <c r="BC38" s="9"/>
      <c r="BD38" s="9"/>
      <c r="BE38" s="9"/>
      <c r="CC38" s="9"/>
      <c r="CD38" s="9"/>
      <c r="CE38" s="9"/>
      <c r="CF38" s="9"/>
      <c r="CG38" s="9"/>
      <c r="CH38" s="9"/>
      <c r="CI38" s="9"/>
      <c r="CJ38" s="9"/>
      <c r="CK38" s="9"/>
      <c r="CL38" s="9"/>
      <c r="CM38" s="9"/>
      <c r="CN38" s="9"/>
      <c r="CO38" s="9"/>
      <c r="CP38" s="9"/>
      <c r="CQ38" s="9"/>
      <c r="CR38" s="9"/>
      <c r="CS38" s="9"/>
      <c r="CT38" s="9"/>
      <c r="CU38" s="9"/>
      <c r="CV38" s="9"/>
    </row>
    <row r="39" spans="1:120" ht="14.25" customHeight="1" thickBot="1" x14ac:dyDescent="0.25">
      <c r="A39" s="470" t="s">
        <v>477</v>
      </c>
      <c r="B39" s="289"/>
      <c r="C39" s="290"/>
      <c r="D39" s="282" t="s">
        <v>808</v>
      </c>
      <c r="E39" s="289"/>
      <c r="F39" s="289"/>
      <c r="G39" s="289"/>
      <c r="H39" s="289"/>
      <c r="I39" s="289"/>
      <c r="J39" s="289"/>
      <c r="K39" s="289"/>
      <c r="L39" s="290"/>
      <c r="M39" s="265">
        <v>0</v>
      </c>
      <c r="N39" s="289"/>
      <c r="O39" s="467"/>
      <c r="P39" s="466"/>
      <c r="Q39" s="289"/>
      <c r="R39" s="467"/>
      <c r="S39" s="460" t="s">
        <v>478</v>
      </c>
      <c r="T39" s="461"/>
      <c r="U39" s="461"/>
      <c r="V39" s="461"/>
      <c r="W39" s="461"/>
      <c r="X39" s="461"/>
      <c r="Y39" s="461"/>
      <c r="Z39" s="461"/>
      <c r="AA39" s="461"/>
      <c r="AB39" s="461"/>
      <c r="AC39" s="461"/>
      <c r="AD39" s="462"/>
      <c r="AE39" s="463">
        <f>SUM(AE37:AE38)</f>
        <v>0</v>
      </c>
      <c r="AF39" s="464"/>
      <c r="AG39" s="465"/>
      <c r="AH39" s="175" t="str">
        <f>IF(AW49="●","●",IF(COUNTA(AH37:AH38)=0,"",SUMIF(AH37:AH38,"●",AE37:AE38)+SUM(AH37:AH38)))</f>
        <v/>
      </c>
      <c r="AI39" s="464"/>
      <c r="AJ39" s="465"/>
      <c r="AK39" s="283" t="s">
        <v>479</v>
      </c>
      <c r="AL39" s="527"/>
      <c r="AM39" s="281"/>
      <c r="AN39" s="528" t="s">
        <v>875</v>
      </c>
      <c r="AO39" s="529"/>
      <c r="AP39" s="529"/>
      <c r="AQ39" s="529"/>
      <c r="AR39" s="529"/>
      <c r="AS39" s="529"/>
      <c r="AT39" s="529"/>
      <c r="AU39" s="529"/>
      <c r="AV39" s="530"/>
      <c r="AW39" s="520">
        <v>320</v>
      </c>
      <c r="AX39" s="521"/>
      <c r="AY39" s="522"/>
      <c r="AZ39" s="466"/>
      <c r="BA39" s="289"/>
      <c r="BB39" s="467"/>
      <c r="BC39" s="9"/>
      <c r="BD39" s="9"/>
      <c r="BE39" s="9"/>
      <c r="CC39" s="9"/>
      <c r="CD39" s="9"/>
      <c r="CE39" s="9"/>
      <c r="CF39" s="9"/>
      <c r="CG39" s="9"/>
      <c r="CH39" s="9"/>
      <c r="CI39" s="9"/>
      <c r="CJ39" s="9"/>
      <c r="CK39" s="9"/>
      <c r="CL39" s="9"/>
      <c r="CM39" s="9"/>
      <c r="CN39" s="9"/>
      <c r="CO39" s="9"/>
      <c r="CP39" s="9"/>
      <c r="CQ39" s="9"/>
      <c r="CR39" s="9"/>
      <c r="CS39" s="9"/>
      <c r="CT39" s="9"/>
      <c r="CU39" s="9"/>
      <c r="CV39" s="9"/>
    </row>
    <row r="40" spans="1:120" ht="14.25" customHeight="1" thickTop="1" x14ac:dyDescent="0.2">
      <c r="A40" s="470" t="s">
        <v>480</v>
      </c>
      <c r="B40" s="289"/>
      <c r="C40" s="290"/>
      <c r="D40" s="282" t="s">
        <v>809</v>
      </c>
      <c r="E40" s="289"/>
      <c r="F40" s="289"/>
      <c r="G40" s="289"/>
      <c r="H40" s="289"/>
      <c r="I40" s="289"/>
      <c r="J40" s="289"/>
      <c r="K40" s="289"/>
      <c r="L40" s="290"/>
      <c r="M40" s="265">
        <v>0</v>
      </c>
      <c r="N40" s="289"/>
      <c r="O40" s="467"/>
      <c r="P40" s="466"/>
      <c r="Q40" s="289"/>
      <c r="R40" s="467"/>
      <c r="AK40" s="280" t="s">
        <v>481</v>
      </c>
      <c r="AL40" s="527"/>
      <c r="AM40" s="281"/>
      <c r="AN40" s="528" t="s">
        <v>876</v>
      </c>
      <c r="AO40" s="529"/>
      <c r="AP40" s="529"/>
      <c r="AQ40" s="529"/>
      <c r="AR40" s="529"/>
      <c r="AS40" s="529"/>
      <c r="AT40" s="529"/>
      <c r="AU40" s="529"/>
      <c r="AV40" s="530"/>
      <c r="AW40" s="520">
        <v>300</v>
      </c>
      <c r="AX40" s="521"/>
      <c r="AY40" s="522"/>
      <c r="AZ40" s="466"/>
      <c r="BA40" s="289"/>
      <c r="BB40" s="467"/>
      <c r="BC40" s="9"/>
      <c r="BD40" s="9"/>
      <c r="BE40" s="9"/>
      <c r="CC40" s="9"/>
      <c r="CD40" s="9"/>
      <c r="CE40" s="9"/>
      <c r="CF40" s="544" t="s">
        <v>352</v>
      </c>
      <c r="CG40" s="545"/>
      <c r="CH40" s="545"/>
      <c r="CI40" s="545"/>
      <c r="CJ40" s="545"/>
      <c r="CK40" s="545"/>
      <c r="CL40" s="545"/>
      <c r="CM40" s="545"/>
      <c r="CN40" s="545"/>
      <c r="CO40" s="545"/>
      <c r="CP40" s="545"/>
      <c r="CQ40" s="545"/>
      <c r="CR40" s="545"/>
      <c r="CS40" s="545"/>
      <c r="CT40" s="545"/>
      <c r="CU40" s="545"/>
      <c r="CV40" s="546"/>
    </row>
    <row r="41" spans="1:120" ht="14.25" customHeight="1" thickBot="1" x14ac:dyDescent="0.25">
      <c r="A41" s="470" t="s">
        <v>482</v>
      </c>
      <c r="B41" s="289"/>
      <c r="C41" s="290"/>
      <c r="D41" s="282" t="s">
        <v>810</v>
      </c>
      <c r="E41" s="289"/>
      <c r="F41" s="289"/>
      <c r="G41" s="289"/>
      <c r="H41" s="289"/>
      <c r="I41" s="289"/>
      <c r="J41" s="289"/>
      <c r="K41" s="289"/>
      <c r="L41" s="290"/>
      <c r="M41" s="265">
        <v>0</v>
      </c>
      <c r="N41" s="289"/>
      <c r="O41" s="467"/>
      <c r="P41" s="466"/>
      <c r="Q41" s="289"/>
      <c r="R41" s="467"/>
      <c r="AK41" s="283" t="s">
        <v>483</v>
      </c>
      <c r="AL41" s="527"/>
      <c r="AM41" s="281"/>
      <c r="AN41" s="528" t="s">
        <v>877</v>
      </c>
      <c r="AO41" s="529"/>
      <c r="AP41" s="529"/>
      <c r="AQ41" s="529"/>
      <c r="AR41" s="529"/>
      <c r="AS41" s="529"/>
      <c r="AT41" s="529"/>
      <c r="AU41" s="529"/>
      <c r="AV41" s="530"/>
      <c r="AW41" s="520">
        <v>505</v>
      </c>
      <c r="AX41" s="521"/>
      <c r="AY41" s="522"/>
      <c r="AZ41" s="466"/>
      <c r="BA41" s="289"/>
      <c r="BB41" s="467"/>
      <c r="BC41" s="9"/>
      <c r="BD41" s="9"/>
      <c r="BE41" s="9"/>
      <c r="CC41" s="9"/>
      <c r="CD41" s="9"/>
      <c r="CE41" s="9"/>
      <c r="CF41" s="547"/>
      <c r="CG41" s="548"/>
      <c r="CH41" s="548"/>
      <c r="CI41" s="548"/>
      <c r="CJ41" s="548"/>
      <c r="CK41" s="548"/>
      <c r="CL41" s="548"/>
      <c r="CM41" s="548"/>
      <c r="CN41" s="548"/>
      <c r="CO41" s="548"/>
      <c r="CP41" s="548"/>
      <c r="CQ41" s="548"/>
      <c r="CR41" s="548"/>
      <c r="CS41" s="548"/>
      <c r="CT41" s="548"/>
      <c r="CU41" s="548"/>
      <c r="CV41" s="549"/>
    </row>
    <row r="42" spans="1:120" ht="14.25" customHeight="1" x14ac:dyDescent="0.2">
      <c r="A42" s="470" t="s">
        <v>484</v>
      </c>
      <c r="B42" s="289"/>
      <c r="C42" s="290"/>
      <c r="D42" s="282" t="s">
        <v>811</v>
      </c>
      <c r="E42" s="289"/>
      <c r="F42" s="289"/>
      <c r="G42" s="289"/>
      <c r="H42" s="289"/>
      <c r="I42" s="289"/>
      <c r="J42" s="289"/>
      <c r="K42" s="289"/>
      <c r="L42" s="290"/>
      <c r="M42" s="265">
        <v>365</v>
      </c>
      <c r="N42" s="289"/>
      <c r="O42" s="467"/>
      <c r="P42" s="466"/>
      <c r="Q42" s="289"/>
      <c r="R42" s="467"/>
      <c r="AK42" s="283" t="s">
        <v>485</v>
      </c>
      <c r="AL42" s="527"/>
      <c r="AM42" s="281"/>
      <c r="AN42" s="528" t="s">
        <v>878</v>
      </c>
      <c r="AO42" s="529"/>
      <c r="AP42" s="529"/>
      <c r="AQ42" s="529"/>
      <c r="AR42" s="529"/>
      <c r="AS42" s="529"/>
      <c r="AT42" s="529"/>
      <c r="AU42" s="529"/>
      <c r="AV42" s="530"/>
      <c r="AW42" s="520">
        <v>340</v>
      </c>
      <c r="AX42" s="521"/>
      <c r="AY42" s="522"/>
      <c r="AZ42" s="466"/>
      <c r="BA42" s="289"/>
      <c r="BB42" s="467"/>
      <c r="BC42" s="9"/>
      <c r="BD42" s="9"/>
      <c r="BE42" s="9"/>
      <c r="CC42" s="9"/>
      <c r="CD42" s="9"/>
      <c r="CE42" s="9"/>
      <c r="CF42" s="206" t="s">
        <v>355</v>
      </c>
      <c r="CG42" s="207"/>
      <c r="CH42" s="207"/>
      <c r="CI42" s="207"/>
      <c r="CJ42" s="207"/>
      <c r="CK42" s="207"/>
      <c r="CL42" s="207"/>
      <c r="CM42" s="207"/>
      <c r="CN42" s="207"/>
      <c r="CO42" s="207"/>
      <c r="CP42" s="208"/>
      <c r="CQ42" s="209" t="s">
        <v>356</v>
      </c>
      <c r="CR42" s="207"/>
      <c r="CS42" s="208"/>
      <c r="CT42" s="209" t="s">
        <v>357</v>
      </c>
      <c r="CU42" s="207"/>
      <c r="CV42" s="543"/>
    </row>
    <row r="43" spans="1:120" ht="14.25" customHeight="1" x14ac:dyDescent="0.2">
      <c r="A43" s="470" t="s">
        <v>486</v>
      </c>
      <c r="B43" s="289"/>
      <c r="C43" s="290"/>
      <c r="D43" s="282" t="s">
        <v>812</v>
      </c>
      <c r="E43" s="289"/>
      <c r="F43" s="289"/>
      <c r="G43" s="289"/>
      <c r="H43" s="289"/>
      <c r="I43" s="289"/>
      <c r="J43" s="289"/>
      <c r="K43" s="289"/>
      <c r="L43" s="290"/>
      <c r="M43" s="265">
        <v>596</v>
      </c>
      <c r="N43" s="289"/>
      <c r="O43" s="467"/>
      <c r="P43" s="466"/>
      <c r="Q43" s="289"/>
      <c r="R43" s="467"/>
      <c r="AK43" s="283" t="s">
        <v>487</v>
      </c>
      <c r="AL43" s="527"/>
      <c r="AM43" s="281"/>
      <c r="AN43" s="528" t="s">
        <v>879</v>
      </c>
      <c r="AO43" s="529"/>
      <c r="AP43" s="529"/>
      <c r="AQ43" s="529"/>
      <c r="AR43" s="529"/>
      <c r="AS43" s="529"/>
      <c r="AT43" s="529"/>
      <c r="AU43" s="529"/>
      <c r="AV43" s="530"/>
      <c r="AW43" s="520">
        <v>500</v>
      </c>
      <c r="AX43" s="521"/>
      <c r="AY43" s="522"/>
      <c r="AZ43" s="466"/>
      <c r="BA43" s="289"/>
      <c r="BB43" s="467"/>
      <c r="BC43" s="9"/>
      <c r="BD43" s="9"/>
      <c r="BE43" s="9"/>
      <c r="CC43" s="9"/>
      <c r="CD43" s="9"/>
      <c r="CE43" s="9"/>
      <c r="CF43" s="187" t="s">
        <v>362</v>
      </c>
      <c r="CG43" s="188"/>
      <c r="CH43" s="188"/>
      <c r="CI43" s="188"/>
      <c r="CJ43" s="188"/>
      <c r="CK43" s="188"/>
      <c r="CL43" s="188"/>
      <c r="CM43" s="188"/>
      <c r="CN43" s="188"/>
      <c r="CO43" s="188"/>
      <c r="CP43" s="189"/>
      <c r="CQ43" s="190">
        <v>2.7</v>
      </c>
      <c r="CR43" s="191"/>
      <c r="CS43" s="192"/>
      <c r="CT43" s="190">
        <v>3.5</v>
      </c>
      <c r="CU43" s="191"/>
      <c r="CV43" s="542"/>
      <c r="CY43" s="1"/>
      <c r="CZ43" s="1"/>
      <c r="DA43" s="1"/>
      <c r="DB43" s="1"/>
      <c r="DC43" s="1"/>
      <c r="DD43" s="1"/>
      <c r="DE43" s="1"/>
      <c r="DF43" s="1"/>
      <c r="DG43" s="1"/>
      <c r="DH43" s="1"/>
      <c r="DI43" s="1"/>
      <c r="DJ43" s="1"/>
      <c r="DK43" s="1"/>
      <c r="DL43" s="1"/>
      <c r="DM43" s="1"/>
      <c r="DN43" s="1"/>
      <c r="DO43" s="1"/>
      <c r="DP43" s="1"/>
    </row>
    <row r="44" spans="1:120" ht="14.25" customHeight="1" x14ac:dyDescent="0.2">
      <c r="A44" s="470" t="s">
        <v>488</v>
      </c>
      <c r="B44" s="289"/>
      <c r="C44" s="290"/>
      <c r="D44" s="282" t="s">
        <v>813</v>
      </c>
      <c r="E44" s="289"/>
      <c r="F44" s="289"/>
      <c r="G44" s="289"/>
      <c r="H44" s="289"/>
      <c r="I44" s="289"/>
      <c r="J44" s="289"/>
      <c r="K44" s="289"/>
      <c r="L44" s="290"/>
      <c r="M44" s="265">
        <v>0</v>
      </c>
      <c r="N44" s="289"/>
      <c r="O44" s="467"/>
      <c r="P44" s="466"/>
      <c r="Q44" s="289"/>
      <c r="R44" s="467"/>
      <c r="AK44" s="283" t="s">
        <v>489</v>
      </c>
      <c r="AL44" s="527"/>
      <c r="AM44" s="281"/>
      <c r="AN44" s="528" t="s">
        <v>880</v>
      </c>
      <c r="AO44" s="529"/>
      <c r="AP44" s="529"/>
      <c r="AQ44" s="529"/>
      <c r="AR44" s="529"/>
      <c r="AS44" s="529"/>
      <c r="AT44" s="529"/>
      <c r="AU44" s="529"/>
      <c r="AV44" s="530"/>
      <c r="AW44" s="520">
        <v>243</v>
      </c>
      <c r="AX44" s="521"/>
      <c r="AY44" s="522"/>
      <c r="AZ44" s="466"/>
      <c r="BA44" s="289"/>
      <c r="BB44" s="467"/>
      <c r="CF44" s="149" t="s">
        <v>366</v>
      </c>
      <c r="CG44" s="150"/>
      <c r="CH44" s="150"/>
      <c r="CI44" s="150"/>
      <c r="CJ44" s="150"/>
      <c r="CK44" s="150"/>
      <c r="CL44" s="150"/>
      <c r="CM44" s="150"/>
      <c r="CN44" s="150"/>
      <c r="CO44" s="150"/>
      <c r="CP44" s="151"/>
      <c r="CQ44" s="152">
        <v>2.9</v>
      </c>
      <c r="CR44" s="153"/>
      <c r="CS44" s="165"/>
      <c r="CT44" s="152">
        <v>3.7</v>
      </c>
      <c r="CU44" s="153"/>
      <c r="CV44" s="538"/>
    </row>
    <row r="45" spans="1:120" ht="14.25" customHeight="1" x14ac:dyDescent="0.2">
      <c r="A45" s="470" t="s">
        <v>490</v>
      </c>
      <c r="B45" s="289"/>
      <c r="C45" s="290"/>
      <c r="D45" s="282" t="s">
        <v>814</v>
      </c>
      <c r="E45" s="289"/>
      <c r="F45" s="289"/>
      <c r="G45" s="289"/>
      <c r="H45" s="289"/>
      <c r="I45" s="289"/>
      <c r="J45" s="289"/>
      <c r="K45" s="289"/>
      <c r="L45" s="290"/>
      <c r="M45" s="265">
        <v>310</v>
      </c>
      <c r="N45" s="289"/>
      <c r="O45" s="467"/>
      <c r="P45" s="466"/>
      <c r="Q45" s="289"/>
      <c r="R45" s="467"/>
      <c r="AK45" s="539" t="s">
        <v>491</v>
      </c>
      <c r="AL45" s="540"/>
      <c r="AM45" s="540"/>
      <c r="AN45" s="540"/>
      <c r="AO45" s="540"/>
      <c r="AP45" s="540"/>
      <c r="AQ45" s="540"/>
      <c r="AR45" s="540"/>
      <c r="AS45" s="540"/>
      <c r="AT45" s="540"/>
      <c r="AU45" s="540"/>
      <c r="AV45" s="541"/>
      <c r="AW45" s="534">
        <f>SUM(AW34:AY44)</f>
        <v>4328</v>
      </c>
      <c r="AX45" s="535"/>
      <c r="AY45" s="536"/>
      <c r="AZ45" s="537" t="str">
        <f>IF(AW49="●","●",IF(COUNTA(AZ34:AZ44)=0,"",SUMIF(AZ34:AZ44,"●",AW34:AW44)+SUM(AZ34:AZ44)))</f>
        <v/>
      </c>
      <c r="BA45" s="535"/>
      <c r="BB45" s="536"/>
      <c r="CF45" s="149" t="s">
        <v>370</v>
      </c>
      <c r="CG45" s="150"/>
      <c r="CH45" s="150"/>
      <c r="CI45" s="150"/>
      <c r="CJ45" s="150"/>
      <c r="CK45" s="150"/>
      <c r="CL45" s="150"/>
      <c r="CM45" s="150"/>
      <c r="CN45" s="150"/>
      <c r="CO45" s="150"/>
      <c r="CP45" s="151"/>
      <c r="CQ45" s="152">
        <v>3.3</v>
      </c>
      <c r="CR45" s="153"/>
      <c r="CS45" s="165"/>
      <c r="CT45" s="152">
        <v>4</v>
      </c>
      <c r="CU45" s="153"/>
      <c r="CV45" s="538"/>
    </row>
    <row r="46" spans="1:120" ht="14.25" customHeight="1" x14ac:dyDescent="0.2">
      <c r="A46" s="470" t="s">
        <v>492</v>
      </c>
      <c r="B46" s="289"/>
      <c r="C46" s="290"/>
      <c r="D46" s="282" t="s">
        <v>815</v>
      </c>
      <c r="E46" s="289"/>
      <c r="F46" s="289"/>
      <c r="G46" s="289"/>
      <c r="H46" s="289"/>
      <c r="I46" s="289"/>
      <c r="J46" s="289"/>
      <c r="K46" s="289"/>
      <c r="L46" s="290"/>
      <c r="M46" s="265">
        <v>326</v>
      </c>
      <c r="N46" s="289"/>
      <c r="O46" s="467"/>
      <c r="P46" s="466"/>
      <c r="Q46" s="289"/>
      <c r="R46" s="467"/>
      <c r="AK46" s="283" t="s">
        <v>493</v>
      </c>
      <c r="AL46" s="527"/>
      <c r="AM46" s="281"/>
      <c r="AN46" s="528" t="s">
        <v>881</v>
      </c>
      <c r="AO46" s="529"/>
      <c r="AP46" s="529"/>
      <c r="AQ46" s="529"/>
      <c r="AR46" s="529"/>
      <c r="AS46" s="529"/>
      <c r="AT46" s="529"/>
      <c r="AU46" s="529"/>
      <c r="AV46" s="530"/>
      <c r="AW46" s="520">
        <v>720</v>
      </c>
      <c r="AX46" s="521"/>
      <c r="AY46" s="522"/>
      <c r="AZ46" s="466"/>
      <c r="BA46" s="289"/>
      <c r="BB46" s="467"/>
      <c r="CF46" s="149" t="s">
        <v>373</v>
      </c>
      <c r="CG46" s="150"/>
      <c r="CH46" s="150"/>
      <c r="CI46" s="150"/>
      <c r="CJ46" s="150"/>
      <c r="CK46" s="150"/>
      <c r="CL46" s="150"/>
      <c r="CM46" s="150"/>
      <c r="CN46" s="150"/>
      <c r="CO46" s="150"/>
      <c r="CP46" s="151"/>
      <c r="CQ46" s="152">
        <v>4</v>
      </c>
      <c r="CR46" s="153"/>
      <c r="CS46" s="153"/>
      <c r="CT46" s="531">
        <v>5.0999999999999996</v>
      </c>
      <c r="CU46" s="532"/>
      <c r="CV46" s="533"/>
    </row>
    <row r="47" spans="1:120" ht="14.25" customHeight="1" x14ac:dyDescent="0.2">
      <c r="A47" s="470" t="s">
        <v>494</v>
      </c>
      <c r="B47" s="289"/>
      <c r="C47" s="290"/>
      <c r="D47" s="282" t="s">
        <v>816</v>
      </c>
      <c r="E47" s="289"/>
      <c r="F47" s="289"/>
      <c r="G47" s="289"/>
      <c r="H47" s="289"/>
      <c r="I47" s="289"/>
      <c r="J47" s="289"/>
      <c r="K47" s="289"/>
      <c r="L47" s="290"/>
      <c r="M47" s="265">
        <v>0</v>
      </c>
      <c r="N47" s="289"/>
      <c r="O47" s="467"/>
      <c r="P47" s="466"/>
      <c r="Q47" s="289"/>
      <c r="R47" s="467"/>
      <c r="AK47" s="283" t="s">
        <v>495</v>
      </c>
      <c r="AL47" s="527"/>
      <c r="AM47" s="281"/>
      <c r="AN47" s="528" t="s">
        <v>882</v>
      </c>
      <c r="AO47" s="529"/>
      <c r="AP47" s="529"/>
      <c r="AQ47" s="529"/>
      <c r="AR47" s="529"/>
      <c r="AS47" s="529"/>
      <c r="AT47" s="529"/>
      <c r="AU47" s="529"/>
      <c r="AV47" s="530"/>
      <c r="AW47" s="520">
        <v>575</v>
      </c>
      <c r="AX47" s="521"/>
      <c r="AY47" s="522"/>
      <c r="AZ47" s="466"/>
      <c r="BA47" s="289"/>
      <c r="BB47" s="467"/>
      <c r="CF47" s="140" t="s">
        <v>378</v>
      </c>
      <c r="CG47" s="141"/>
      <c r="CH47" s="141"/>
      <c r="CI47" s="141"/>
      <c r="CJ47" s="141"/>
      <c r="CK47" s="141"/>
      <c r="CL47" s="141"/>
      <c r="CM47" s="141"/>
      <c r="CN47" s="141"/>
      <c r="CO47" s="141"/>
      <c r="CP47" s="142"/>
      <c r="CQ47" s="143">
        <v>4.4000000000000004</v>
      </c>
      <c r="CR47" s="144"/>
      <c r="CS47" s="145"/>
      <c r="CT47" s="143">
        <v>5.5</v>
      </c>
      <c r="CU47" s="144"/>
      <c r="CV47" s="523"/>
    </row>
    <row r="48" spans="1:120" ht="14.25" customHeight="1" thickBot="1" x14ac:dyDescent="0.25">
      <c r="A48" s="470" t="s">
        <v>496</v>
      </c>
      <c r="B48" s="289"/>
      <c r="C48" s="290"/>
      <c r="D48" s="282" t="s">
        <v>817</v>
      </c>
      <c r="E48" s="289"/>
      <c r="F48" s="289"/>
      <c r="G48" s="289"/>
      <c r="H48" s="289"/>
      <c r="I48" s="289"/>
      <c r="J48" s="289"/>
      <c r="K48" s="289"/>
      <c r="L48" s="290"/>
      <c r="M48" s="265">
        <v>0</v>
      </c>
      <c r="N48" s="289"/>
      <c r="O48" s="467"/>
      <c r="P48" s="466"/>
      <c r="Q48" s="289"/>
      <c r="R48" s="467"/>
      <c r="S48" s="9"/>
      <c r="T48" s="9"/>
      <c r="U48" s="9"/>
      <c r="V48" s="9"/>
      <c r="W48" s="9"/>
      <c r="X48" s="9"/>
      <c r="Y48" s="9"/>
      <c r="Z48" s="9"/>
      <c r="AA48" s="9"/>
      <c r="AB48" s="9"/>
      <c r="AC48" s="9"/>
      <c r="AD48" s="9"/>
      <c r="AE48" s="9"/>
      <c r="AF48" s="9"/>
      <c r="AG48" s="9"/>
      <c r="AH48" s="9"/>
      <c r="AI48" s="9"/>
      <c r="AJ48" s="9"/>
      <c r="AK48" s="524" t="s">
        <v>497</v>
      </c>
      <c r="AL48" s="525"/>
      <c r="AM48" s="525"/>
      <c r="AN48" s="525"/>
      <c r="AO48" s="525"/>
      <c r="AP48" s="525"/>
      <c r="AQ48" s="525"/>
      <c r="AR48" s="525"/>
      <c r="AS48" s="525"/>
      <c r="AT48" s="525"/>
      <c r="AU48" s="525"/>
      <c r="AV48" s="526"/>
      <c r="AW48" s="501">
        <f>SUM(AW46:AY47)</f>
        <v>1295</v>
      </c>
      <c r="AX48" s="502"/>
      <c r="AY48" s="503"/>
      <c r="AZ48" s="504" t="str">
        <f>IF(AW49="●","●",IF(COUNTA(AZ46:AZ47)=0,"",SUMIF(AZ46:AZ47,"●",AW46:AW47)+SUM(AZ46:AZ47)))</f>
        <v/>
      </c>
      <c r="BA48" s="502"/>
      <c r="BB48" s="503"/>
      <c r="CF48" s="505" t="s">
        <v>380</v>
      </c>
      <c r="CG48" s="506"/>
      <c r="CH48" s="506"/>
      <c r="CI48" s="506"/>
      <c r="CJ48" s="506"/>
      <c r="CK48" s="506"/>
      <c r="CL48" s="506"/>
      <c r="CM48" s="506"/>
      <c r="CN48" s="506"/>
      <c r="CO48" s="506"/>
      <c r="CP48" s="506"/>
      <c r="CQ48" s="506"/>
      <c r="CR48" s="506"/>
      <c r="CS48" s="506"/>
      <c r="CT48" s="506"/>
      <c r="CU48" s="506"/>
      <c r="CV48" s="507"/>
    </row>
    <row r="49" spans="1:100" ht="14.25" customHeight="1" x14ac:dyDescent="0.2">
      <c r="A49" s="470" t="s">
        <v>498</v>
      </c>
      <c r="B49" s="289"/>
      <c r="C49" s="290"/>
      <c r="D49" s="282" t="s">
        <v>818</v>
      </c>
      <c r="E49" s="289"/>
      <c r="F49" s="289"/>
      <c r="G49" s="289"/>
      <c r="H49" s="289"/>
      <c r="I49" s="289"/>
      <c r="J49" s="289"/>
      <c r="K49" s="289"/>
      <c r="L49" s="290"/>
      <c r="M49" s="265">
        <v>260</v>
      </c>
      <c r="N49" s="289"/>
      <c r="O49" s="467"/>
      <c r="P49" s="466"/>
      <c r="Q49" s="289"/>
      <c r="R49" s="467"/>
      <c r="S49" s="9"/>
      <c r="T49" s="9"/>
      <c r="Z49" s="9"/>
      <c r="AA49" s="9"/>
      <c r="AB49" s="9"/>
      <c r="AC49" s="9"/>
      <c r="AD49" s="9"/>
      <c r="AE49" s="9"/>
      <c r="AF49" s="9"/>
      <c r="AG49" s="9"/>
      <c r="AH49" s="9"/>
      <c r="AI49" s="9"/>
      <c r="AJ49" s="9"/>
      <c r="AK49" s="514" t="s">
        <v>257</v>
      </c>
      <c r="AL49" s="515"/>
      <c r="AM49" s="254"/>
      <c r="AN49" s="236">
        <f>M18+M31+M38+M50+M62+AE26+AE32+AE36+AE39+市原②!AW24+市原②!AW33+市原②!AW45+市原②!AW48</f>
        <v>25583</v>
      </c>
      <c r="AO49" s="237"/>
      <c r="AP49" s="237"/>
      <c r="AQ49" s="237"/>
      <c r="AR49" s="237"/>
      <c r="AS49" s="237"/>
      <c r="AT49" s="237"/>
      <c r="AU49" s="237"/>
      <c r="AV49" s="238"/>
      <c r="AW49" s="249"/>
      <c r="AX49" s="247"/>
      <c r="AY49" s="247"/>
      <c r="AZ49" s="247"/>
      <c r="BA49" s="247"/>
      <c r="BB49" s="248"/>
      <c r="CF49" s="508"/>
      <c r="CG49" s="509"/>
      <c r="CH49" s="509"/>
      <c r="CI49" s="509"/>
      <c r="CJ49" s="509"/>
      <c r="CK49" s="509"/>
      <c r="CL49" s="509"/>
      <c r="CM49" s="509"/>
      <c r="CN49" s="509"/>
      <c r="CO49" s="509"/>
      <c r="CP49" s="509"/>
      <c r="CQ49" s="509"/>
      <c r="CR49" s="509"/>
      <c r="CS49" s="509"/>
      <c r="CT49" s="509"/>
      <c r="CU49" s="509"/>
      <c r="CV49" s="510"/>
    </row>
    <row r="50" spans="1:100" ht="14.25" customHeight="1" x14ac:dyDescent="0.2">
      <c r="A50" s="498" t="s">
        <v>499</v>
      </c>
      <c r="B50" s="278"/>
      <c r="C50" s="278"/>
      <c r="D50" s="278"/>
      <c r="E50" s="278"/>
      <c r="F50" s="278"/>
      <c r="G50" s="278"/>
      <c r="H50" s="278"/>
      <c r="I50" s="278"/>
      <c r="J50" s="278"/>
      <c r="K50" s="278"/>
      <c r="L50" s="279"/>
      <c r="M50" s="273">
        <f>SUM(M39:M49)</f>
        <v>1857</v>
      </c>
      <c r="N50" s="499"/>
      <c r="O50" s="500"/>
      <c r="P50" s="214" t="str">
        <f>IF(AW49="●","●",IF(COUNTA(P39:P49)=0,"",SUMIF(P39:P49,"●",M39:M49)+SUM(P39:P49)))</f>
        <v/>
      </c>
      <c r="Q50" s="499"/>
      <c r="R50" s="500"/>
      <c r="S50" s="9"/>
      <c r="T50" s="9"/>
      <c r="Z50" s="9"/>
      <c r="AA50" s="9"/>
      <c r="AB50" s="9"/>
      <c r="AC50" s="9"/>
      <c r="AD50" s="9"/>
      <c r="AE50" s="9"/>
      <c r="AF50" s="9"/>
      <c r="AG50" s="9"/>
      <c r="AH50" s="9"/>
      <c r="AI50" s="9"/>
      <c r="AJ50" s="9"/>
      <c r="AK50" s="516"/>
      <c r="AL50" s="517"/>
      <c r="AM50" s="256"/>
      <c r="AN50" s="239"/>
      <c r="AO50" s="240"/>
      <c r="AP50" s="240"/>
      <c r="AQ50" s="240"/>
      <c r="AR50" s="240"/>
      <c r="AS50" s="240"/>
      <c r="AT50" s="240"/>
      <c r="AU50" s="240"/>
      <c r="AV50" s="241"/>
      <c r="AW50" s="249"/>
      <c r="AX50" s="247"/>
      <c r="AY50" s="247"/>
      <c r="AZ50" s="247"/>
      <c r="BA50" s="247"/>
      <c r="BB50" s="248"/>
      <c r="CF50" s="508"/>
      <c r="CG50" s="509"/>
      <c r="CH50" s="509"/>
      <c r="CI50" s="509"/>
      <c r="CJ50" s="509"/>
      <c r="CK50" s="509"/>
      <c r="CL50" s="509"/>
      <c r="CM50" s="509"/>
      <c r="CN50" s="509"/>
      <c r="CO50" s="509"/>
      <c r="CP50" s="509"/>
      <c r="CQ50" s="509"/>
      <c r="CR50" s="509"/>
      <c r="CS50" s="509"/>
      <c r="CT50" s="509"/>
      <c r="CU50" s="509"/>
      <c r="CV50" s="510"/>
    </row>
    <row r="51" spans="1:100" ht="14.25" customHeight="1" thickBot="1" x14ac:dyDescent="0.25">
      <c r="A51" s="470" t="s">
        <v>500</v>
      </c>
      <c r="B51" s="289"/>
      <c r="C51" s="290"/>
      <c r="D51" s="282" t="s">
        <v>819</v>
      </c>
      <c r="E51" s="289"/>
      <c r="F51" s="289"/>
      <c r="G51" s="289"/>
      <c r="H51" s="289"/>
      <c r="I51" s="289"/>
      <c r="J51" s="289"/>
      <c r="K51" s="289"/>
      <c r="L51" s="290"/>
      <c r="M51" s="265">
        <v>263</v>
      </c>
      <c r="N51" s="289"/>
      <c r="O51" s="467"/>
      <c r="P51" s="466"/>
      <c r="Q51" s="289"/>
      <c r="R51" s="467"/>
      <c r="S51" s="9"/>
      <c r="T51" s="9"/>
      <c r="Z51" s="9"/>
      <c r="AA51" s="9"/>
      <c r="AB51" s="9"/>
      <c r="AC51" s="9"/>
      <c r="AD51" s="9"/>
      <c r="AE51" s="9"/>
      <c r="AF51" s="9"/>
      <c r="AG51" s="9"/>
      <c r="AH51" s="9"/>
      <c r="AI51" s="9"/>
      <c r="AJ51" s="9"/>
      <c r="AK51" s="518"/>
      <c r="AL51" s="519"/>
      <c r="AM51" s="258"/>
      <c r="AN51" s="242"/>
      <c r="AO51" s="243"/>
      <c r="AP51" s="243"/>
      <c r="AQ51" s="243"/>
      <c r="AR51" s="243"/>
      <c r="AS51" s="243"/>
      <c r="AT51" s="243"/>
      <c r="AU51" s="243"/>
      <c r="AV51" s="244"/>
      <c r="AW51" s="250"/>
      <c r="AX51" s="251"/>
      <c r="AY51" s="251"/>
      <c r="AZ51" s="251"/>
      <c r="BA51" s="251"/>
      <c r="BB51" s="252"/>
      <c r="CF51" s="508"/>
      <c r="CG51" s="509"/>
      <c r="CH51" s="509"/>
      <c r="CI51" s="509"/>
      <c r="CJ51" s="509"/>
      <c r="CK51" s="509"/>
      <c r="CL51" s="509"/>
      <c r="CM51" s="509"/>
      <c r="CN51" s="509"/>
      <c r="CO51" s="509"/>
      <c r="CP51" s="509"/>
      <c r="CQ51" s="509"/>
      <c r="CR51" s="509"/>
      <c r="CS51" s="509"/>
      <c r="CT51" s="509"/>
      <c r="CU51" s="509"/>
      <c r="CV51" s="510"/>
    </row>
    <row r="52" spans="1:100" ht="14.25" customHeight="1" thickBot="1" x14ac:dyDescent="0.25">
      <c r="A52" s="470" t="s">
        <v>501</v>
      </c>
      <c r="B52" s="289"/>
      <c r="C52" s="290"/>
      <c r="D52" s="282" t="s">
        <v>820</v>
      </c>
      <c r="E52" s="289"/>
      <c r="F52" s="289"/>
      <c r="G52" s="289"/>
      <c r="H52" s="289"/>
      <c r="I52" s="289"/>
      <c r="J52" s="289"/>
      <c r="K52" s="289"/>
      <c r="L52" s="290"/>
      <c r="M52" s="265">
        <v>0</v>
      </c>
      <c r="N52" s="289"/>
      <c r="O52" s="467"/>
      <c r="P52" s="466"/>
      <c r="Q52" s="289"/>
      <c r="R52" s="467"/>
      <c r="S52" s="9"/>
      <c r="T52" s="9"/>
      <c r="Z52" s="9"/>
      <c r="AA52" s="9"/>
      <c r="AB52" s="9"/>
      <c r="AC52" s="9"/>
      <c r="AD52" s="9"/>
      <c r="AE52" s="9"/>
      <c r="AF52" s="9"/>
      <c r="AG52" s="9"/>
      <c r="AH52" s="9"/>
      <c r="AI52" s="9"/>
      <c r="AJ52" s="9"/>
      <c r="CF52" s="511"/>
      <c r="CG52" s="512"/>
      <c r="CH52" s="512"/>
      <c r="CI52" s="512"/>
      <c r="CJ52" s="512"/>
      <c r="CK52" s="512"/>
      <c r="CL52" s="512"/>
      <c r="CM52" s="512"/>
      <c r="CN52" s="512"/>
      <c r="CO52" s="512"/>
      <c r="CP52" s="512"/>
      <c r="CQ52" s="512"/>
      <c r="CR52" s="512"/>
      <c r="CS52" s="512"/>
      <c r="CT52" s="512"/>
      <c r="CU52" s="512"/>
      <c r="CV52" s="513"/>
    </row>
    <row r="53" spans="1:100" ht="14.25" customHeight="1" thickBot="1" x14ac:dyDescent="0.25">
      <c r="A53" s="470" t="s">
        <v>502</v>
      </c>
      <c r="B53" s="289"/>
      <c r="C53" s="290"/>
      <c r="D53" s="282" t="s">
        <v>821</v>
      </c>
      <c r="E53" s="289"/>
      <c r="F53" s="289"/>
      <c r="G53" s="289"/>
      <c r="H53" s="289"/>
      <c r="I53" s="289"/>
      <c r="J53" s="289"/>
      <c r="K53" s="289"/>
      <c r="L53" s="290"/>
      <c r="M53" s="265">
        <v>0</v>
      </c>
      <c r="N53" s="289"/>
      <c r="O53" s="467"/>
      <c r="P53" s="466"/>
      <c r="Q53" s="289"/>
      <c r="R53" s="467"/>
      <c r="S53" s="9"/>
      <c r="T53" s="9"/>
      <c r="Z53" s="9"/>
      <c r="AA53" s="9"/>
      <c r="AB53" s="9"/>
      <c r="AC53" s="9"/>
      <c r="AD53" s="9"/>
      <c r="AE53" s="9"/>
      <c r="AF53" s="9"/>
      <c r="AG53" s="9"/>
      <c r="AH53" s="9"/>
      <c r="AI53" s="9"/>
      <c r="AJ53" s="9"/>
    </row>
    <row r="54" spans="1:100" ht="14.25" customHeight="1" x14ac:dyDescent="0.2">
      <c r="A54" s="470" t="s">
        <v>503</v>
      </c>
      <c r="B54" s="289"/>
      <c r="C54" s="290"/>
      <c r="D54" s="282" t="s">
        <v>822</v>
      </c>
      <c r="E54" s="289"/>
      <c r="F54" s="289"/>
      <c r="G54" s="289"/>
      <c r="H54" s="289"/>
      <c r="I54" s="289"/>
      <c r="J54" s="289"/>
      <c r="K54" s="289"/>
      <c r="L54" s="290"/>
      <c r="M54" s="265">
        <v>0</v>
      </c>
      <c r="N54" s="289"/>
      <c r="O54" s="467"/>
      <c r="P54" s="466"/>
      <c r="Q54" s="289"/>
      <c r="R54" s="467"/>
      <c r="S54" s="9"/>
      <c r="T54" s="9"/>
      <c r="Y54" s="9"/>
      <c r="Z54" s="9"/>
      <c r="AA54" s="9"/>
      <c r="AB54" s="9"/>
      <c r="AC54" s="9"/>
      <c r="AD54" s="9"/>
      <c r="AE54" s="9"/>
      <c r="AF54" s="9"/>
      <c r="AG54" s="9"/>
      <c r="AH54" s="9"/>
      <c r="AI54" s="9"/>
      <c r="AJ54" s="9"/>
      <c r="BC54" s="9"/>
      <c r="CF54" s="496" t="s">
        <v>504</v>
      </c>
      <c r="CG54" s="485"/>
      <c r="CH54" s="485"/>
      <c r="CI54" s="485"/>
      <c r="CJ54" s="485"/>
      <c r="CK54" s="485"/>
      <c r="CL54" s="485"/>
      <c r="CM54" s="497"/>
      <c r="CN54" s="485" t="s">
        <v>359</v>
      </c>
      <c r="CO54" s="485"/>
      <c r="CP54" s="485"/>
      <c r="CQ54" s="485"/>
      <c r="CR54" s="485"/>
      <c r="CS54" s="497"/>
      <c r="CT54" s="485" t="s">
        <v>360</v>
      </c>
      <c r="CU54" s="485"/>
      <c r="CV54" s="486"/>
    </row>
    <row r="55" spans="1:100" ht="14.25" customHeight="1" x14ac:dyDescent="0.2">
      <c r="A55" s="470" t="s">
        <v>505</v>
      </c>
      <c r="B55" s="289"/>
      <c r="C55" s="290"/>
      <c r="D55" s="282" t="s">
        <v>823</v>
      </c>
      <c r="E55" s="289"/>
      <c r="F55" s="289"/>
      <c r="G55" s="289"/>
      <c r="H55" s="289"/>
      <c r="I55" s="289"/>
      <c r="J55" s="289"/>
      <c r="K55" s="289"/>
      <c r="L55" s="290"/>
      <c r="M55" s="265">
        <v>350</v>
      </c>
      <c r="N55" s="289"/>
      <c r="O55" s="467"/>
      <c r="P55" s="466"/>
      <c r="Q55" s="289"/>
      <c r="R55" s="467"/>
      <c r="S55" s="9"/>
      <c r="T55" s="9"/>
      <c r="U55" s="9"/>
      <c r="V55" s="9"/>
      <c r="W55" s="9"/>
      <c r="X55" s="9"/>
      <c r="Y55" s="9"/>
      <c r="Z55" s="9"/>
      <c r="AA55" s="9"/>
      <c r="AB55" s="9"/>
      <c r="AC55" s="9"/>
      <c r="AD55" s="9"/>
      <c r="AE55" s="9"/>
      <c r="AF55" s="9"/>
      <c r="AG55" s="9"/>
      <c r="AH55" s="9"/>
      <c r="AI55" s="9"/>
      <c r="AJ55" s="9"/>
      <c r="BC55" s="9"/>
      <c r="CF55" s="487" t="s">
        <v>478</v>
      </c>
      <c r="CG55" s="488"/>
      <c r="CH55" s="488"/>
      <c r="CI55" s="488"/>
      <c r="CJ55" s="488"/>
      <c r="CK55" s="488"/>
      <c r="CL55" s="488"/>
      <c r="CM55" s="489"/>
      <c r="CN55" s="490">
        <f>AE39</f>
        <v>0</v>
      </c>
      <c r="CO55" s="491"/>
      <c r="CP55" s="491"/>
      <c r="CQ55" s="491"/>
      <c r="CR55" s="492" t="s">
        <v>364</v>
      </c>
      <c r="CS55" s="493"/>
      <c r="CT55" s="494" t="s">
        <v>387</v>
      </c>
      <c r="CU55" s="494"/>
      <c r="CV55" s="495"/>
    </row>
    <row r="56" spans="1:100" ht="14.25" customHeight="1" x14ac:dyDescent="0.2">
      <c r="A56" s="470" t="s">
        <v>506</v>
      </c>
      <c r="B56" s="289"/>
      <c r="C56" s="290"/>
      <c r="D56" s="282" t="s">
        <v>824</v>
      </c>
      <c r="E56" s="289"/>
      <c r="F56" s="289"/>
      <c r="G56" s="289"/>
      <c r="H56" s="289"/>
      <c r="I56" s="289"/>
      <c r="J56" s="289"/>
      <c r="K56" s="289"/>
      <c r="L56" s="290"/>
      <c r="M56" s="265">
        <v>380</v>
      </c>
      <c r="N56" s="289"/>
      <c r="O56" s="467"/>
      <c r="P56" s="466"/>
      <c r="Q56" s="289"/>
      <c r="R56" s="467"/>
      <c r="S56" s="9"/>
      <c r="T56" s="9"/>
      <c r="U56" s="9"/>
      <c r="V56" s="9"/>
      <c r="W56" s="9"/>
      <c r="X56" s="9"/>
      <c r="Y56" s="9"/>
      <c r="Z56" s="9"/>
      <c r="AA56" s="9"/>
      <c r="AB56" s="9"/>
      <c r="AC56" s="9"/>
      <c r="AD56" s="9"/>
      <c r="AE56" s="9"/>
      <c r="AF56" s="9"/>
      <c r="AG56" s="9"/>
      <c r="AH56" s="9"/>
      <c r="AI56" s="9"/>
      <c r="AJ56" s="9"/>
      <c r="BC56" s="9"/>
      <c r="CF56" s="109" t="s">
        <v>507</v>
      </c>
      <c r="CG56" s="110"/>
      <c r="CH56" s="110"/>
      <c r="CI56" s="110"/>
      <c r="CJ56" s="110"/>
      <c r="CK56" s="110"/>
      <c r="CL56" s="110"/>
      <c r="CM56" s="111"/>
      <c r="CN56" s="154">
        <f>市原②!AW24+市原②!AW33+市原②!AW45+市原②!AW48</f>
        <v>12345</v>
      </c>
      <c r="CO56" s="154"/>
      <c r="CP56" s="154"/>
      <c r="CQ56" s="154"/>
      <c r="CR56" s="113" t="s">
        <v>375</v>
      </c>
      <c r="CS56" s="155"/>
      <c r="CT56" s="477" t="s">
        <v>387</v>
      </c>
      <c r="CU56" s="477"/>
      <c r="CV56" s="478"/>
    </row>
    <row r="57" spans="1:100" ht="14.25" customHeight="1" thickBot="1" x14ac:dyDescent="0.25">
      <c r="A57" s="470" t="s">
        <v>508</v>
      </c>
      <c r="B57" s="289"/>
      <c r="C57" s="290"/>
      <c r="D57" s="282" t="s">
        <v>825</v>
      </c>
      <c r="E57" s="289"/>
      <c r="F57" s="289"/>
      <c r="G57" s="289"/>
      <c r="H57" s="289"/>
      <c r="I57" s="289"/>
      <c r="J57" s="289"/>
      <c r="K57" s="289"/>
      <c r="L57" s="290"/>
      <c r="M57" s="265">
        <v>580</v>
      </c>
      <c r="N57" s="289"/>
      <c r="O57" s="467"/>
      <c r="P57" s="466"/>
      <c r="Q57" s="289"/>
      <c r="R57" s="467"/>
      <c r="BC57" s="9"/>
      <c r="CF57" s="95" t="s">
        <v>509</v>
      </c>
      <c r="CG57" s="479"/>
      <c r="CH57" s="479"/>
      <c r="CI57" s="479"/>
      <c r="CJ57" s="479"/>
      <c r="CK57" s="479"/>
      <c r="CL57" s="479"/>
      <c r="CM57" s="480"/>
      <c r="CN57" s="481">
        <f>M18+M31+M38+M50+M62+AE26+AE32+AE36</f>
        <v>13238</v>
      </c>
      <c r="CO57" s="481"/>
      <c r="CP57" s="481"/>
      <c r="CQ57" s="481"/>
      <c r="CR57" s="99" t="s">
        <v>364</v>
      </c>
      <c r="CS57" s="482"/>
      <c r="CT57" s="483" t="s">
        <v>387</v>
      </c>
      <c r="CU57" s="483"/>
      <c r="CV57" s="484"/>
    </row>
    <row r="58" spans="1:100" ht="14.25" customHeight="1" thickBot="1" x14ac:dyDescent="0.25">
      <c r="A58" s="470" t="s">
        <v>510</v>
      </c>
      <c r="B58" s="289"/>
      <c r="C58" s="290"/>
      <c r="D58" s="282" t="s">
        <v>826</v>
      </c>
      <c r="E58" s="289"/>
      <c r="F58" s="289"/>
      <c r="G58" s="289"/>
      <c r="H58" s="289"/>
      <c r="I58" s="289"/>
      <c r="J58" s="289"/>
      <c r="K58" s="289"/>
      <c r="L58" s="290"/>
      <c r="M58" s="265">
        <v>0</v>
      </c>
      <c r="N58" s="289"/>
      <c r="O58" s="467"/>
      <c r="P58" s="466"/>
      <c r="Q58" s="289"/>
      <c r="R58" s="467"/>
      <c r="BC58" s="9"/>
      <c r="CF58" s="473" t="s">
        <v>392</v>
      </c>
      <c r="CG58" s="474"/>
      <c r="CH58" s="474"/>
      <c r="CI58" s="474"/>
      <c r="CJ58" s="474"/>
      <c r="CK58" s="474"/>
      <c r="CL58" s="474"/>
      <c r="CM58" s="475"/>
      <c r="CN58" s="476">
        <f>SUM(CN55:CQ57)</f>
        <v>25583</v>
      </c>
      <c r="CO58" s="476"/>
      <c r="CP58" s="476"/>
      <c r="CQ58" s="476"/>
      <c r="CR58" s="468" t="s">
        <v>364</v>
      </c>
      <c r="CS58" s="468"/>
      <c r="CT58" s="468"/>
      <c r="CU58" s="468"/>
      <c r="CV58" s="469"/>
    </row>
    <row r="59" spans="1:100" ht="14.25" customHeight="1" x14ac:dyDescent="0.2">
      <c r="A59" s="470" t="s">
        <v>511</v>
      </c>
      <c r="B59" s="289"/>
      <c r="C59" s="290"/>
      <c r="D59" s="282" t="s">
        <v>827</v>
      </c>
      <c r="E59" s="289"/>
      <c r="F59" s="289"/>
      <c r="G59" s="289"/>
      <c r="H59" s="289"/>
      <c r="I59" s="289"/>
      <c r="J59" s="289"/>
      <c r="K59" s="289"/>
      <c r="L59" s="290"/>
      <c r="M59" s="265">
        <v>0</v>
      </c>
      <c r="N59" s="289"/>
      <c r="O59" s="467"/>
      <c r="P59" s="466"/>
      <c r="Q59" s="289"/>
      <c r="R59" s="467"/>
      <c r="CF59" s="471" t="s">
        <v>512</v>
      </c>
      <c r="CG59" s="471"/>
      <c r="CH59" s="471"/>
      <c r="CI59" s="471"/>
      <c r="CJ59" s="471"/>
      <c r="CK59" s="471"/>
      <c r="CL59" s="471"/>
      <c r="CM59" s="471"/>
      <c r="CN59" s="471"/>
      <c r="CO59" s="471"/>
      <c r="CP59" s="471"/>
      <c r="CQ59" s="471"/>
      <c r="CR59" s="471"/>
      <c r="CS59" s="471"/>
      <c r="CT59" s="471"/>
      <c r="CU59" s="471"/>
      <c r="CV59" s="471"/>
    </row>
    <row r="60" spans="1:100" ht="14.25" customHeight="1" x14ac:dyDescent="0.2">
      <c r="A60" s="470" t="s">
        <v>513</v>
      </c>
      <c r="B60" s="289"/>
      <c r="C60" s="290"/>
      <c r="D60" s="282" t="s">
        <v>828</v>
      </c>
      <c r="E60" s="289"/>
      <c r="F60" s="289"/>
      <c r="G60" s="289"/>
      <c r="H60" s="289"/>
      <c r="I60" s="289"/>
      <c r="J60" s="289"/>
      <c r="K60" s="289"/>
      <c r="L60" s="290"/>
      <c r="M60" s="265">
        <v>0</v>
      </c>
      <c r="N60" s="289"/>
      <c r="O60" s="467"/>
      <c r="P60" s="466"/>
      <c r="Q60" s="289"/>
      <c r="R60" s="467"/>
      <c r="BC60" s="26"/>
      <c r="BD60" s="26"/>
      <c r="BE60" s="26"/>
      <c r="BF60" s="26"/>
      <c r="BG60" s="26"/>
      <c r="CF60" s="472"/>
      <c r="CG60" s="472"/>
      <c r="CH60" s="472"/>
      <c r="CI60" s="472"/>
      <c r="CJ60" s="472"/>
      <c r="CK60" s="472"/>
      <c r="CL60" s="472"/>
      <c r="CM60" s="472"/>
      <c r="CN60" s="472"/>
      <c r="CO60" s="472"/>
      <c r="CP60" s="472"/>
      <c r="CQ60" s="472"/>
      <c r="CR60" s="472"/>
      <c r="CS60" s="472"/>
      <c r="CT60" s="472"/>
      <c r="CU60" s="472"/>
      <c r="CV60" s="472"/>
    </row>
    <row r="61" spans="1:100" ht="14.25" customHeight="1" x14ac:dyDescent="0.2">
      <c r="A61" s="284" t="s">
        <v>514</v>
      </c>
      <c r="B61" s="289"/>
      <c r="C61" s="290"/>
      <c r="D61" s="282" t="s">
        <v>829</v>
      </c>
      <c r="E61" s="289"/>
      <c r="F61" s="289"/>
      <c r="G61" s="289"/>
      <c r="H61" s="289"/>
      <c r="I61" s="289"/>
      <c r="J61" s="289"/>
      <c r="K61" s="289"/>
      <c r="L61" s="290"/>
      <c r="M61" s="265">
        <v>0</v>
      </c>
      <c r="N61" s="289"/>
      <c r="O61" s="467"/>
      <c r="P61" s="466"/>
      <c r="Q61" s="289"/>
      <c r="R61" s="467"/>
      <c r="AX61" s="26" t="s">
        <v>303</v>
      </c>
      <c r="AY61" s="26"/>
      <c r="AZ61" s="26"/>
      <c r="BA61" s="26"/>
      <c r="BB61" s="26"/>
      <c r="BC61" s="260"/>
      <c r="BD61" s="260"/>
      <c r="BE61" s="260"/>
      <c r="BF61" s="261" t="s">
        <v>310</v>
      </c>
      <c r="BG61" s="261"/>
    </row>
    <row r="62" spans="1:100" ht="14.25" customHeight="1" thickBot="1" x14ac:dyDescent="0.25">
      <c r="A62" s="460" t="s">
        <v>515</v>
      </c>
      <c r="B62" s="461"/>
      <c r="C62" s="461"/>
      <c r="D62" s="461"/>
      <c r="E62" s="461"/>
      <c r="F62" s="461"/>
      <c r="G62" s="461"/>
      <c r="H62" s="461"/>
      <c r="I62" s="461"/>
      <c r="J62" s="461"/>
      <c r="K62" s="461"/>
      <c r="L62" s="462"/>
      <c r="M62" s="463">
        <f>SUM(M51:M61)</f>
        <v>1573</v>
      </c>
      <c r="N62" s="464"/>
      <c r="O62" s="465"/>
      <c r="P62" s="175" t="str">
        <f>IF(AW49="●","●",IF(COUNTA(P51:P61)=0,"",SUMIF(P51:P61,"●",M51:M61)+SUM(P51:P61)))</f>
        <v/>
      </c>
      <c r="Q62" s="464"/>
      <c r="R62" s="465"/>
      <c r="AX62" s="259" t="s">
        <v>309</v>
      </c>
      <c r="AY62" s="259"/>
      <c r="AZ62" s="259"/>
      <c r="BA62" s="259"/>
      <c r="BB62" s="259"/>
      <c r="BC62" s="260"/>
      <c r="BD62" s="260"/>
      <c r="BE62" s="260"/>
      <c r="BF62" s="261" t="s">
        <v>310</v>
      </c>
      <c r="BG62" s="261"/>
    </row>
    <row r="63" spans="1:100" ht="14.25" customHeight="1" thickTop="1" x14ac:dyDescent="0.2">
      <c r="AX63" s="259" t="s">
        <v>316</v>
      </c>
      <c r="AY63" s="259"/>
      <c r="AZ63" s="259"/>
      <c r="BA63" s="259"/>
      <c r="BB63" s="259"/>
      <c r="BC63" s="260" t="s">
        <v>516</v>
      </c>
      <c r="BD63" s="260"/>
      <c r="BE63" s="260"/>
      <c r="BF63" s="261" t="s">
        <v>310</v>
      </c>
      <c r="BG63" s="261"/>
      <c r="CB63" s="159" t="s">
        <v>368</v>
      </c>
      <c r="CC63" s="160"/>
      <c r="CD63" s="160"/>
      <c r="CE63" s="160"/>
      <c r="CF63" s="456" t="s">
        <v>369</v>
      </c>
      <c r="CG63" s="456"/>
      <c r="CH63" s="456"/>
      <c r="CI63" s="456"/>
      <c r="CJ63" s="456"/>
      <c r="CK63" s="456"/>
      <c r="CL63" s="456"/>
      <c r="CM63" s="456"/>
      <c r="CN63" s="456"/>
      <c r="CO63" s="456"/>
      <c r="CP63" s="456"/>
      <c r="CQ63" s="456"/>
      <c r="CR63" s="456"/>
      <c r="CS63" s="456"/>
      <c r="CT63" s="456"/>
      <c r="CU63" s="456"/>
      <c r="CV63" s="457"/>
    </row>
    <row r="64" spans="1:100" ht="14.25" customHeight="1" thickBot="1" x14ac:dyDescent="0.25">
      <c r="AX64" s="259" t="s">
        <v>322</v>
      </c>
      <c r="AY64" s="259"/>
      <c r="AZ64" s="259"/>
      <c r="BA64" s="259"/>
      <c r="BB64" s="259"/>
      <c r="CB64" s="161"/>
      <c r="CC64" s="162"/>
      <c r="CD64" s="162"/>
      <c r="CE64" s="162"/>
      <c r="CF64" s="458" t="s">
        <v>372</v>
      </c>
      <c r="CG64" s="458"/>
      <c r="CH64" s="458"/>
      <c r="CI64" s="458"/>
      <c r="CJ64" s="458"/>
      <c r="CK64" s="458"/>
      <c r="CL64" s="458"/>
      <c r="CM64" s="458"/>
      <c r="CN64" s="458"/>
      <c r="CO64" s="458"/>
      <c r="CP64" s="458"/>
      <c r="CQ64" s="458"/>
      <c r="CR64" s="458"/>
      <c r="CS64" s="458"/>
      <c r="CT64" s="458"/>
      <c r="CU64" s="458"/>
      <c r="CV64" s="459"/>
    </row>
    <row r="65" spans="1:100" ht="14.25" customHeight="1" x14ac:dyDescent="0.2">
      <c r="CB65" s="132" t="s">
        <v>376</v>
      </c>
      <c r="CC65" s="133"/>
      <c r="CD65" s="133"/>
      <c r="CE65" s="133"/>
      <c r="CF65" s="446" t="s">
        <v>377</v>
      </c>
      <c r="CG65" s="446"/>
      <c r="CH65" s="446"/>
      <c r="CI65" s="446"/>
      <c r="CJ65" s="446"/>
      <c r="CK65" s="446"/>
      <c r="CL65" s="446"/>
      <c r="CM65" s="446"/>
      <c r="CN65" s="446"/>
      <c r="CO65" s="446"/>
      <c r="CP65" s="446"/>
      <c r="CQ65" s="446"/>
      <c r="CR65" s="446"/>
      <c r="CS65" s="446"/>
      <c r="CT65" s="446"/>
      <c r="CU65" s="446"/>
      <c r="CV65" s="447"/>
    </row>
    <row r="66" spans="1:100" ht="14.25" customHeight="1" x14ac:dyDescent="0.2">
      <c r="A66" t="s">
        <v>384</v>
      </c>
      <c r="E66" s="9"/>
      <c r="CB66" s="134"/>
      <c r="CC66" s="135"/>
      <c r="CD66" s="135"/>
      <c r="CE66" s="135"/>
      <c r="CF66" s="448"/>
      <c r="CG66" s="448"/>
      <c r="CH66" s="448"/>
      <c r="CI66" s="448"/>
      <c r="CJ66" s="448"/>
      <c r="CK66" s="448"/>
      <c r="CL66" s="448"/>
      <c r="CM66" s="448"/>
      <c r="CN66" s="448"/>
      <c r="CO66" s="448"/>
      <c r="CP66" s="448"/>
      <c r="CQ66" s="448"/>
      <c r="CR66" s="448"/>
      <c r="CS66" s="448"/>
      <c r="CT66" s="448"/>
      <c r="CU66" s="448"/>
      <c r="CV66" s="449"/>
    </row>
    <row r="67" spans="1:100" ht="14.25" customHeight="1" x14ac:dyDescent="0.2">
      <c r="A67" t="s">
        <v>388</v>
      </c>
      <c r="E67" s="9"/>
      <c r="CB67" s="118" t="s">
        <v>382</v>
      </c>
      <c r="CC67" s="119"/>
      <c r="CD67" s="119"/>
      <c r="CE67" s="119"/>
      <c r="CF67" s="119"/>
      <c r="CG67" s="119"/>
      <c r="CH67" s="119"/>
      <c r="CI67" s="119"/>
      <c r="CJ67" s="119"/>
      <c r="CK67" s="119"/>
      <c r="CL67" s="119"/>
      <c r="CM67" s="119"/>
      <c r="CN67" s="119"/>
      <c r="CO67" s="119"/>
      <c r="CP67" s="119"/>
      <c r="CQ67" s="119"/>
      <c r="CR67" s="119"/>
      <c r="CS67" s="119"/>
      <c r="CT67" s="119"/>
      <c r="CU67" s="119"/>
      <c r="CV67" s="120"/>
    </row>
    <row r="68" spans="1:100" ht="14.25" customHeight="1" x14ac:dyDescent="0.2">
      <c r="A68" t="s">
        <v>393</v>
      </c>
      <c r="E68" s="9"/>
      <c r="CB68" s="450" t="s">
        <v>385</v>
      </c>
      <c r="CC68" s="451"/>
      <c r="CD68" s="451"/>
      <c r="CE68" s="451"/>
      <c r="CF68" s="451"/>
      <c r="CG68" s="451"/>
      <c r="CH68" s="451"/>
      <c r="CI68" s="451"/>
      <c r="CJ68" s="451"/>
      <c r="CK68" s="451"/>
      <c r="CL68" s="451"/>
      <c r="CM68" s="451"/>
      <c r="CN68" s="451"/>
      <c r="CO68" s="451"/>
      <c r="CP68" s="451"/>
      <c r="CQ68" s="451"/>
      <c r="CR68" s="451"/>
      <c r="CS68" s="451"/>
      <c r="CT68" s="451"/>
      <c r="CU68" s="451"/>
      <c r="CV68" s="452"/>
    </row>
    <row r="69" spans="1:100" ht="14.25" customHeight="1" x14ac:dyDescent="0.2">
      <c r="A69" t="s">
        <v>396</v>
      </c>
      <c r="E69" s="9"/>
      <c r="BZ69" s="81"/>
      <c r="CA69" s="81"/>
      <c r="CB69" s="104" t="s">
        <v>389</v>
      </c>
      <c r="CC69" s="105"/>
      <c r="CD69" s="105"/>
      <c r="CE69" s="105"/>
      <c r="CF69" s="453" t="s">
        <v>390</v>
      </c>
      <c r="CG69" s="453"/>
      <c r="CH69" s="453"/>
      <c r="CI69" s="453"/>
      <c r="CJ69" s="453"/>
      <c r="CK69" s="453"/>
      <c r="CL69" s="453"/>
      <c r="CM69" s="453"/>
      <c r="CN69" s="83" t="s">
        <v>391</v>
      </c>
      <c r="CO69" s="83"/>
      <c r="CP69" s="83"/>
      <c r="CQ69" s="83"/>
      <c r="CR69" s="83"/>
      <c r="CS69" s="83"/>
      <c r="CT69" s="83"/>
      <c r="CU69" s="83"/>
      <c r="CV69" s="84"/>
    </row>
    <row r="70" spans="1:100" ht="14.25" customHeight="1" x14ac:dyDescent="0.2">
      <c r="A70" s="66" t="s">
        <v>398</v>
      </c>
      <c r="E70" s="9"/>
      <c r="BX70" s="82"/>
      <c r="BY70" s="82"/>
      <c r="BZ70" s="82"/>
      <c r="CA70" s="82"/>
      <c r="CB70" s="104"/>
      <c r="CC70" s="105"/>
      <c r="CD70" s="105"/>
      <c r="CE70" s="105"/>
      <c r="CF70" s="454" t="s">
        <v>394</v>
      </c>
      <c r="CG70" s="454"/>
      <c r="CH70" s="454"/>
      <c r="CI70" s="454"/>
      <c r="CJ70" s="454"/>
      <c r="CK70" s="454"/>
      <c r="CL70" s="454"/>
      <c r="CM70" s="454"/>
      <c r="CN70" s="83"/>
      <c r="CO70" s="83"/>
      <c r="CP70" s="83"/>
      <c r="CQ70" s="83"/>
      <c r="CR70" s="83"/>
      <c r="CS70" s="83"/>
      <c r="CT70" s="83"/>
      <c r="CU70" s="83"/>
      <c r="CV70" s="84"/>
    </row>
    <row r="71" spans="1:100" ht="14.25" customHeight="1" thickBot="1" x14ac:dyDescent="0.25">
      <c r="BX71" s="82"/>
      <c r="BY71" s="82"/>
      <c r="BZ71" s="82"/>
      <c r="CA71" s="82"/>
      <c r="CB71" s="106"/>
      <c r="CC71" s="107"/>
      <c r="CD71" s="107"/>
      <c r="CE71" s="107"/>
      <c r="CF71" s="455" t="s">
        <v>397</v>
      </c>
      <c r="CG71" s="455"/>
      <c r="CH71" s="455"/>
      <c r="CI71" s="455"/>
      <c r="CJ71" s="455"/>
      <c r="CK71" s="455"/>
      <c r="CL71" s="455"/>
      <c r="CM71" s="455"/>
      <c r="CN71" s="85"/>
      <c r="CO71" s="85"/>
      <c r="CP71" s="85"/>
      <c r="CQ71" s="85"/>
      <c r="CR71" s="85"/>
      <c r="CS71" s="85"/>
      <c r="CT71" s="85"/>
      <c r="CU71" s="85"/>
      <c r="CV71" s="86"/>
    </row>
    <row r="72" spans="1:100" ht="14.25" customHeight="1" x14ac:dyDescent="0.2"/>
    <row r="73" spans="1:100" ht="14.25" customHeight="1" x14ac:dyDescent="0.2"/>
    <row r="74" spans="1:100" ht="14.25" customHeight="1" x14ac:dyDescent="0.2"/>
    <row r="75" spans="1:100" ht="14.25" customHeight="1" x14ac:dyDescent="0.2"/>
    <row r="76" spans="1:100" ht="12.75" customHeight="1" x14ac:dyDescent="0.2"/>
    <row r="77" spans="1:100" ht="12.75" customHeight="1" x14ac:dyDescent="0.2"/>
    <row r="78" spans="1:100" ht="12.75" customHeight="1" x14ac:dyDescent="0.2"/>
    <row r="79" spans="1:100" ht="12.75" customHeight="1" x14ac:dyDescent="0.2"/>
    <row r="80" spans="1:100" ht="12.75" customHeight="1" x14ac:dyDescent="0.2"/>
    <row r="81" ht="12.75" customHeight="1" x14ac:dyDescent="0.2"/>
    <row r="82" ht="12.75" customHeight="1" x14ac:dyDescent="0.2"/>
    <row r="83" ht="12.75" customHeight="1" x14ac:dyDescent="0.2"/>
  </sheetData>
  <mergeCells count="568">
    <mergeCell ref="A4:G4"/>
    <mergeCell ref="I4:Y4"/>
    <mergeCell ref="Z4:AE4"/>
    <mergeCell ref="AF4:AN4"/>
    <mergeCell ref="AO4:AU4"/>
    <mergeCell ref="AV4:BD4"/>
    <mergeCell ref="A1:S2"/>
    <mergeCell ref="U1:CD2"/>
    <mergeCell ref="CE1:CV2"/>
    <mergeCell ref="I3:Q3"/>
    <mergeCell ref="BE3:BQ3"/>
    <mergeCell ref="CJ3:CV3"/>
    <mergeCell ref="BE4:BL4"/>
    <mergeCell ref="BN4:BQ4"/>
    <mergeCell ref="BR4:BU5"/>
    <mergeCell ref="BV4:CF5"/>
    <mergeCell ref="CG4:CI5"/>
    <mergeCell ref="CJ4:CV4"/>
    <mergeCell ref="BF5:BK5"/>
    <mergeCell ref="BN5:BQ5"/>
    <mergeCell ref="CJ5:CV5"/>
    <mergeCell ref="A5:G8"/>
    <mergeCell ref="I5:AE6"/>
    <mergeCell ref="AF5:AN6"/>
    <mergeCell ref="AO5:AU6"/>
    <mergeCell ref="AV5:AW5"/>
    <mergeCell ref="AX5:BC5"/>
    <mergeCell ref="AV6:AW6"/>
    <mergeCell ref="AX6:BC6"/>
    <mergeCell ref="AD7:AE7"/>
    <mergeCell ref="AF7:AT7"/>
    <mergeCell ref="BF6:BI6"/>
    <mergeCell ref="BJ6:BP6"/>
    <mergeCell ref="BR6:CI6"/>
    <mergeCell ref="CJ6:CV6"/>
    <mergeCell ref="I7:J7"/>
    <mergeCell ref="K7:M7"/>
    <mergeCell ref="O7:Q7"/>
    <mergeCell ref="S7:V7"/>
    <mergeCell ref="W7:Y7"/>
    <mergeCell ref="Z7:AC7"/>
    <mergeCell ref="AW7:BA7"/>
    <mergeCell ref="BE7:BI7"/>
    <mergeCell ref="BJ7:BQ7"/>
    <mergeCell ref="BR7:CI10"/>
    <mergeCell ref="CJ7:CV7"/>
    <mergeCell ref="I8:AE8"/>
    <mergeCell ref="AF8:AO10"/>
    <mergeCell ref="AP8:AU8"/>
    <mergeCell ref="AV8:BD8"/>
    <mergeCell ref="BE8:BI10"/>
    <mergeCell ref="BJ8:BQ10"/>
    <mergeCell ref="CJ8:CV8"/>
    <mergeCell ref="I9:AE10"/>
    <mergeCell ref="AP9:AU9"/>
    <mergeCell ref="AW9:BA9"/>
    <mergeCell ref="CJ9:CV9"/>
    <mergeCell ref="AP10:AU10"/>
    <mergeCell ref="BA10:BC10"/>
    <mergeCell ref="CJ10:CV10"/>
    <mergeCell ref="A12:P12"/>
    <mergeCell ref="Q12:R12"/>
    <mergeCell ref="S12:AJ12"/>
    <mergeCell ref="AK12:AX12"/>
    <mergeCell ref="AY12:BB12"/>
    <mergeCell ref="A13:C13"/>
    <mergeCell ref="D13:L13"/>
    <mergeCell ref="M13:O13"/>
    <mergeCell ref="P13:R13"/>
    <mergeCell ref="S13:U13"/>
    <mergeCell ref="AZ13:BB13"/>
    <mergeCell ref="A14:C14"/>
    <mergeCell ref="D14:L14"/>
    <mergeCell ref="M14:O14"/>
    <mergeCell ref="P14:R14"/>
    <mergeCell ref="S14:U14"/>
    <mergeCell ref="V14:AD14"/>
    <mergeCell ref="AE14:AG14"/>
    <mergeCell ref="AH14:AJ14"/>
    <mergeCell ref="AK14:AM14"/>
    <mergeCell ref="V13:AD13"/>
    <mergeCell ref="AE13:AG13"/>
    <mergeCell ref="AH13:AJ13"/>
    <mergeCell ref="AK13:AM13"/>
    <mergeCell ref="AN13:AV13"/>
    <mergeCell ref="AW13:AY13"/>
    <mergeCell ref="AN14:AV14"/>
    <mergeCell ref="AW14:AY14"/>
    <mergeCell ref="AZ14:BB14"/>
    <mergeCell ref="A15:C15"/>
    <mergeCell ref="D15:L15"/>
    <mergeCell ref="M15:O15"/>
    <mergeCell ref="P15:R15"/>
    <mergeCell ref="S15:U15"/>
    <mergeCell ref="V15:AD15"/>
    <mergeCell ref="AE15:AG15"/>
    <mergeCell ref="AH15:AJ15"/>
    <mergeCell ref="AK15:AM15"/>
    <mergeCell ref="AN15:AV15"/>
    <mergeCell ref="AW15:AY15"/>
    <mergeCell ref="AZ15:BB15"/>
    <mergeCell ref="A16:C16"/>
    <mergeCell ref="D16:L16"/>
    <mergeCell ref="M16:O16"/>
    <mergeCell ref="P16:R16"/>
    <mergeCell ref="S16:U16"/>
    <mergeCell ref="AZ16:BB16"/>
    <mergeCell ref="A17:C17"/>
    <mergeCell ref="D17:L17"/>
    <mergeCell ref="M17:O17"/>
    <mergeCell ref="P17:R17"/>
    <mergeCell ref="S17:U17"/>
    <mergeCell ref="V17:AD17"/>
    <mergeCell ref="AE17:AG17"/>
    <mergeCell ref="AH17:AJ17"/>
    <mergeCell ref="AK17:AM17"/>
    <mergeCell ref="V16:AD16"/>
    <mergeCell ref="AE16:AG16"/>
    <mergeCell ref="AH16:AJ16"/>
    <mergeCell ref="AK16:AM16"/>
    <mergeCell ref="AN16:AV16"/>
    <mergeCell ref="AW16:AY16"/>
    <mergeCell ref="A19:C19"/>
    <mergeCell ref="D19:L19"/>
    <mergeCell ref="M19:O19"/>
    <mergeCell ref="P19:R19"/>
    <mergeCell ref="S19:U19"/>
    <mergeCell ref="V19:AD19"/>
    <mergeCell ref="AN17:AV17"/>
    <mergeCell ref="AW17:AY17"/>
    <mergeCell ref="AZ17:BB17"/>
    <mergeCell ref="A18:L18"/>
    <mergeCell ref="M18:O18"/>
    <mergeCell ref="P18:R18"/>
    <mergeCell ref="S18:U18"/>
    <mergeCell ref="V18:AD18"/>
    <mergeCell ref="AE18:AG18"/>
    <mergeCell ref="AH18:AJ18"/>
    <mergeCell ref="AE19:AG19"/>
    <mergeCell ref="AH19:AJ19"/>
    <mergeCell ref="AK19:AM19"/>
    <mergeCell ref="AN19:AV19"/>
    <mergeCell ref="AW19:AY19"/>
    <mergeCell ref="AZ19:BB19"/>
    <mergeCell ref="AK18:AM18"/>
    <mergeCell ref="AN18:AV18"/>
    <mergeCell ref="AW18:AY18"/>
    <mergeCell ref="AZ18:BB18"/>
    <mergeCell ref="AE20:AG20"/>
    <mergeCell ref="AH20:AJ20"/>
    <mergeCell ref="AK20:AM20"/>
    <mergeCell ref="AN20:AV20"/>
    <mergeCell ref="AW20:AY20"/>
    <mergeCell ref="AZ20:BB20"/>
    <mergeCell ref="A20:C20"/>
    <mergeCell ref="D20:L20"/>
    <mergeCell ref="M20:O20"/>
    <mergeCell ref="P20:R20"/>
    <mergeCell ref="S20:U20"/>
    <mergeCell ref="V20:AD20"/>
    <mergeCell ref="AE21:AG21"/>
    <mergeCell ref="AH21:AJ21"/>
    <mergeCell ref="AK21:AM21"/>
    <mergeCell ref="AN21:AV21"/>
    <mergeCell ref="AW21:AY21"/>
    <mergeCell ref="AZ21:BB21"/>
    <mergeCell ref="A21:C21"/>
    <mergeCell ref="D21:L21"/>
    <mergeCell ref="M21:O21"/>
    <mergeCell ref="P21:R21"/>
    <mergeCell ref="S21:U21"/>
    <mergeCell ref="V21:AD21"/>
    <mergeCell ref="AE22:AG22"/>
    <mergeCell ref="AH22:AJ22"/>
    <mergeCell ref="AK22:AM22"/>
    <mergeCell ref="AN22:AV22"/>
    <mergeCell ref="AW22:AY22"/>
    <mergeCell ref="AZ22:BB22"/>
    <mergeCell ref="A22:C22"/>
    <mergeCell ref="D22:L22"/>
    <mergeCell ref="M22:O22"/>
    <mergeCell ref="P22:R22"/>
    <mergeCell ref="S22:U22"/>
    <mergeCell ref="V22:AD22"/>
    <mergeCell ref="AE23:AG23"/>
    <mergeCell ref="AH23:AJ23"/>
    <mergeCell ref="AK23:AM23"/>
    <mergeCell ref="AN23:AV23"/>
    <mergeCell ref="AW23:AY23"/>
    <mergeCell ref="AZ23:BB23"/>
    <mergeCell ref="A23:C23"/>
    <mergeCell ref="D23:L23"/>
    <mergeCell ref="M23:O23"/>
    <mergeCell ref="P23:R23"/>
    <mergeCell ref="S23:U23"/>
    <mergeCell ref="V23:AD23"/>
    <mergeCell ref="AE24:AG24"/>
    <mergeCell ref="AH24:AJ24"/>
    <mergeCell ref="AK24:AV24"/>
    <mergeCell ref="AW24:AY24"/>
    <mergeCell ref="AZ24:BB24"/>
    <mergeCell ref="A25:C25"/>
    <mergeCell ref="D25:L25"/>
    <mergeCell ref="M25:O25"/>
    <mergeCell ref="P25:R25"/>
    <mergeCell ref="S25:U25"/>
    <mergeCell ref="A24:C24"/>
    <mergeCell ref="D24:L24"/>
    <mergeCell ref="M24:O24"/>
    <mergeCell ref="P24:R24"/>
    <mergeCell ref="S24:U24"/>
    <mergeCell ref="V24:AD24"/>
    <mergeCell ref="AZ25:BB25"/>
    <mergeCell ref="A26:C26"/>
    <mergeCell ref="D26:L26"/>
    <mergeCell ref="M26:O26"/>
    <mergeCell ref="P26:R26"/>
    <mergeCell ref="S26:AD26"/>
    <mergeCell ref="AE26:AG26"/>
    <mergeCell ref="AH26:AJ26"/>
    <mergeCell ref="AK26:AM26"/>
    <mergeCell ref="AN26:AV26"/>
    <mergeCell ref="V25:AD25"/>
    <mergeCell ref="AE25:AG25"/>
    <mergeCell ref="AH25:AJ25"/>
    <mergeCell ref="AK25:AM25"/>
    <mergeCell ref="AN25:AV25"/>
    <mergeCell ref="AW25:AY25"/>
    <mergeCell ref="A28:C28"/>
    <mergeCell ref="D28:L28"/>
    <mergeCell ref="M28:O28"/>
    <mergeCell ref="P28:R28"/>
    <mergeCell ref="S28:U28"/>
    <mergeCell ref="V28:AD28"/>
    <mergeCell ref="AW26:AY26"/>
    <mergeCell ref="AZ26:BB26"/>
    <mergeCell ref="A27:C27"/>
    <mergeCell ref="D27:L27"/>
    <mergeCell ref="M27:O27"/>
    <mergeCell ref="P27:R27"/>
    <mergeCell ref="S27:U27"/>
    <mergeCell ref="V27:AD27"/>
    <mergeCell ref="AE27:AG27"/>
    <mergeCell ref="AH27:AJ27"/>
    <mergeCell ref="AE28:AG28"/>
    <mergeCell ref="AH28:AJ28"/>
    <mergeCell ref="AK28:AM28"/>
    <mergeCell ref="AN28:AV28"/>
    <mergeCell ref="AW28:AY28"/>
    <mergeCell ref="AZ28:BB28"/>
    <mergeCell ref="AK27:AM27"/>
    <mergeCell ref="AN27:AV27"/>
    <mergeCell ref="AW27:AY27"/>
    <mergeCell ref="AZ27:BB27"/>
    <mergeCell ref="AE29:AG29"/>
    <mergeCell ref="AH29:AJ29"/>
    <mergeCell ref="AK29:AM29"/>
    <mergeCell ref="AN29:AV29"/>
    <mergeCell ref="AW29:AY29"/>
    <mergeCell ref="AZ29:BB29"/>
    <mergeCell ref="A29:C29"/>
    <mergeCell ref="D29:L29"/>
    <mergeCell ref="M29:O29"/>
    <mergeCell ref="P29:R29"/>
    <mergeCell ref="S29:U29"/>
    <mergeCell ref="V29:AD29"/>
    <mergeCell ref="AE30:AG30"/>
    <mergeCell ref="AH30:AJ30"/>
    <mergeCell ref="AK30:AM30"/>
    <mergeCell ref="AN30:AV30"/>
    <mergeCell ref="AW30:AY30"/>
    <mergeCell ref="AZ30:BB30"/>
    <mergeCell ref="A30:C30"/>
    <mergeCell ref="D30:L30"/>
    <mergeCell ref="M30:O30"/>
    <mergeCell ref="P30:R30"/>
    <mergeCell ref="S30:U30"/>
    <mergeCell ref="V30:AD30"/>
    <mergeCell ref="A32:C32"/>
    <mergeCell ref="D32:L32"/>
    <mergeCell ref="M32:O32"/>
    <mergeCell ref="P32:R32"/>
    <mergeCell ref="S32:AD32"/>
    <mergeCell ref="A31:L31"/>
    <mergeCell ref="M31:O31"/>
    <mergeCell ref="P31:R31"/>
    <mergeCell ref="S31:U31"/>
    <mergeCell ref="V31:AD31"/>
    <mergeCell ref="AE32:AG32"/>
    <mergeCell ref="AH32:AJ32"/>
    <mergeCell ref="AK32:AM32"/>
    <mergeCell ref="AN32:AV32"/>
    <mergeCell ref="AW32:AY32"/>
    <mergeCell ref="AZ32:BB32"/>
    <mergeCell ref="AH31:AJ31"/>
    <mergeCell ref="AK31:AM31"/>
    <mergeCell ref="AN31:AV31"/>
    <mergeCell ref="AW31:AY31"/>
    <mergeCell ref="AZ31:BB31"/>
    <mergeCell ref="AE31:AG31"/>
    <mergeCell ref="AE33:AG33"/>
    <mergeCell ref="AH33:AJ33"/>
    <mergeCell ref="AK33:AV33"/>
    <mergeCell ref="AW33:AY33"/>
    <mergeCell ref="AZ33:BB33"/>
    <mergeCell ref="A34:C34"/>
    <mergeCell ref="D34:L34"/>
    <mergeCell ref="M34:O34"/>
    <mergeCell ref="P34:R34"/>
    <mergeCell ref="S34:U34"/>
    <mergeCell ref="A33:C33"/>
    <mergeCell ref="D33:L33"/>
    <mergeCell ref="M33:O33"/>
    <mergeCell ref="P33:R33"/>
    <mergeCell ref="S33:U33"/>
    <mergeCell ref="V33:AD33"/>
    <mergeCell ref="AZ34:BB34"/>
    <mergeCell ref="A35:C35"/>
    <mergeCell ref="D35:L35"/>
    <mergeCell ref="M35:O35"/>
    <mergeCell ref="P35:R35"/>
    <mergeCell ref="S35:U35"/>
    <mergeCell ref="V35:AD35"/>
    <mergeCell ref="AE35:AG35"/>
    <mergeCell ref="AH35:AJ35"/>
    <mergeCell ref="AK35:AM35"/>
    <mergeCell ref="V34:AD34"/>
    <mergeCell ref="AE34:AG34"/>
    <mergeCell ref="AH34:AJ34"/>
    <mergeCell ref="AK34:AM34"/>
    <mergeCell ref="AN34:AV34"/>
    <mergeCell ref="AW34:AY34"/>
    <mergeCell ref="A37:C37"/>
    <mergeCell ref="D37:L37"/>
    <mergeCell ref="M37:O37"/>
    <mergeCell ref="P37:R37"/>
    <mergeCell ref="S37:U37"/>
    <mergeCell ref="V37:AD37"/>
    <mergeCell ref="AN35:AV35"/>
    <mergeCell ref="AW35:AY35"/>
    <mergeCell ref="AZ35:BB35"/>
    <mergeCell ref="A36:C36"/>
    <mergeCell ref="D36:L36"/>
    <mergeCell ref="M36:O36"/>
    <mergeCell ref="P36:R36"/>
    <mergeCell ref="S36:AD36"/>
    <mergeCell ref="AE36:AG36"/>
    <mergeCell ref="AH36:AJ36"/>
    <mergeCell ref="AE37:AG37"/>
    <mergeCell ref="AH37:AJ37"/>
    <mergeCell ref="AK37:AM37"/>
    <mergeCell ref="AN37:AV37"/>
    <mergeCell ref="AW37:AY37"/>
    <mergeCell ref="AZ37:BB37"/>
    <mergeCell ref="AK36:AM36"/>
    <mergeCell ref="AN36:AV36"/>
    <mergeCell ref="AW36:AY36"/>
    <mergeCell ref="AZ36:BB36"/>
    <mergeCell ref="A39:C39"/>
    <mergeCell ref="D39:L39"/>
    <mergeCell ref="M39:O39"/>
    <mergeCell ref="P39:R39"/>
    <mergeCell ref="S39:AD39"/>
    <mergeCell ref="A38:L38"/>
    <mergeCell ref="M38:O38"/>
    <mergeCell ref="P38:R38"/>
    <mergeCell ref="S38:U38"/>
    <mergeCell ref="V38:AD38"/>
    <mergeCell ref="AE39:AG39"/>
    <mergeCell ref="AH39:AJ39"/>
    <mergeCell ref="AK39:AM39"/>
    <mergeCell ref="AN39:AV39"/>
    <mergeCell ref="AW39:AY39"/>
    <mergeCell ref="AZ39:BB39"/>
    <mergeCell ref="AH38:AJ38"/>
    <mergeCell ref="AK38:AM38"/>
    <mergeCell ref="AN38:AV38"/>
    <mergeCell ref="AW38:AY38"/>
    <mergeCell ref="AZ38:BB38"/>
    <mergeCell ref="AE38:AG38"/>
    <mergeCell ref="AW40:AY40"/>
    <mergeCell ref="AZ40:BB40"/>
    <mergeCell ref="CF40:CV41"/>
    <mergeCell ref="A41:C41"/>
    <mergeCell ref="D41:L41"/>
    <mergeCell ref="M41:O41"/>
    <mergeCell ref="P41:R41"/>
    <mergeCell ref="AK41:AM41"/>
    <mergeCell ref="AN41:AV41"/>
    <mergeCell ref="AW41:AY41"/>
    <mergeCell ref="A40:C40"/>
    <mergeCell ref="D40:L40"/>
    <mergeCell ref="M40:O40"/>
    <mergeCell ref="P40:R40"/>
    <mergeCell ref="AK40:AM40"/>
    <mergeCell ref="AN40:AV40"/>
    <mergeCell ref="AZ41:BB41"/>
    <mergeCell ref="A42:C42"/>
    <mergeCell ref="D42:L42"/>
    <mergeCell ref="M42:O42"/>
    <mergeCell ref="P42:R42"/>
    <mergeCell ref="AK42:AM42"/>
    <mergeCell ref="AN42:AV42"/>
    <mergeCell ref="AW42:AY42"/>
    <mergeCell ref="AZ42:BB42"/>
    <mergeCell ref="CF42:CP42"/>
    <mergeCell ref="CQ42:CS42"/>
    <mergeCell ref="CT42:CV42"/>
    <mergeCell ref="A43:C43"/>
    <mergeCell ref="D43:L43"/>
    <mergeCell ref="M43:O43"/>
    <mergeCell ref="P43:R43"/>
    <mergeCell ref="AK43:AM43"/>
    <mergeCell ref="AN43:AV43"/>
    <mergeCell ref="AW43:AY43"/>
    <mergeCell ref="CT44:CV44"/>
    <mergeCell ref="A45:C45"/>
    <mergeCell ref="D45:L45"/>
    <mergeCell ref="M45:O45"/>
    <mergeCell ref="P45:R45"/>
    <mergeCell ref="AK45:AV45"/>
    <mergeCell ref="AZ43:BB43"/>
    <mergeCell ref="CF43:CP43"/>
    <mergeCell ref="CQ43:CS43"/>
    <mergeCell ref="CT43:CV43"/>
    <mergeCell ref="A44:C44"/>
    <mergeCell ref="D44:L44"/>
    <mergeCell ref="M44:O44"/>
    <mergeCell ref="P44:R44"/>
    <mergeCell ref="AK44:AM44"/>
    <mergeCell ref="AN44:AV44"/>
    <mergeCell ref="A46:C46"/>
    <mergeCell ref="D46:L46"/>
    <mergeCell ref="M46:O46"/>
    <mergeCell ref="P46:R46"/>
    <mergeCell ref="AK46:AM46"/>
    <mergeCell ref="AW44:AY44"/>
    <mergeCell ref="AZ44:BB44"/>
    <mergeCell ref="CF44:CP44"/>
    <mergeCell ref="CQ44:CS44"/>
    <mergeCell ref="AN46:AV46"/>
    <mergeCell ref="AW46:AY46"/>
    <mergeCell ref="AZ46:BB46"/>
    <mergeCell ref="CF46:CP46"/>
    <mergeCell ref="CQ46:CS46"/>
    <mergeCell ref="CT46:CV46"/>
    <mergeCell ref="AW45:AY45"/>
    <mergeCell ref="AZ45:BB45"/>
    <mergeCell ref="CF45:CP45"/>
    <mergeCell ref="CQ45:CS45"/>
    <mergeCell ref="CT45:CV45"/>
    <mergeCell ref="AW47:AY47"/>
    <mergeCell ref="AZ47:BB47"/>
    <mergeCell ref="CF47:CP47"/>
    <mergeCell ref="CQ47:CS47"/>
    <mergeCell ref="CT47:CV47"/>
    <mergeCell ref="A48:C48"/>
    <mergeCell ref="D48:L48"/>
    <mergeCell ref="M48:O48"/>
    <mergeCell ref="P48:R48"/>
    <mergeCell ref="AK48:AV48"/>
    <mergeCell ref="A47:C47"/>
    <mergeCell ref="D47:L47"/>
    <mergeCell ref="M47:O47"/>
    <mergeCell ref="P47:R47"/>
    <mergeCell ref="AK47:AM47"/>
    <mergeCell ref="AN47:AV47"/>
    <mergeCell ref="AW48:AY48"/>
    <mergeCell ref="AZ48:BB48"/>
    <mergeCell ref="CF48:CV52"/>
    <mergeCell ref="A49:C49"/>
    <mergeCell ref="D49:L49"/>
    <mergeCell ref="M49:O49"/>
    <mergeCell ref="P49:R49"/>
    <mergeCell ref="AK49:AM51"/>
    <mergeCell ref="AN49:AV51"/>
    <mergeCell ref="AW49:BB51"/>
    <mergeCell ref="A52:C52"/>
    <mergeCell ref="D52:L52"/>
    <mergeCell ref="M52:O52"/>
    <mergeCell ref="P52:R52"/>
    <mergeCell ref="A53:C53"/>
    <mergeCell ref="D53:L53"/>
    <mergeCell ref="M53:O53"/>
    <mergeCell ref="P53:R53"/>
    <mergeCell ref="A50:L50"/>
    <mergeCell ref="M50:O50"/>
    <mergeCell ref="P50:R50"/>
    <mergeCell ref="A51:C51"/>
    <mergeCell ref="D51:L51"/>
    <mergeCell ref="M51:O51"/>
    <mergeCell ref="P51:R51"/>
    <mergeCell ref="CT54:CV54"/>
    <mergeCell ref="A55:C55"/>
    <mergeCell ref="D55:L55"/>
    <mergeCell ref="M55:O55"/>
    <mergeCell ref="P55:R55"/>
    <mergeCell ref="CF55:CM55"/>
    <mergeCell ref="CN55:CQ55"/>
    <mergeCell ref="CR55:CS55"/>
    <mergeCell ref="CT55:CV55"/>
    <mergeCell ref="A54:C54"/>
    <mergeCell ref="D54:L54"/>
    <mergeCell ref="M54:O54"/>
    <mergeCell ref="P54:R54"/>
    <mergeCell ref="CF54:CM54"/>
    <mergeCell ref="CN54:CS54"/>
    <mergeCell ref="CR56:CS56"/>
    <mergeCell ref="CT56:CV56"/>
    <mergeCell ref="A57:C57"/>
    <mergeCell ref="D57:L57"/>
    <mergeCell ref="M57:O57"/>
    <mergeCell ref="P57:R57"/>
    <mergeCell ref="CF57:CM57"/>
    <mergeCell ref="CN57:CQ57"/>
    <mergeCell ref="CR57:CS57"/>
    <mergeCell ref="CT57:CV57"/>
    <mergeCell ref="A56:C56"/>
    <mergeCell ref="D56:L56"/>
    <mergeCell ref="M56:O56"/>
    <mergeCell ref="P56:R56"/>
    <mergeCell ref="CF56:CM56"/>
    <mergeCell ref="CN56:CQ56"/>
    <mergeCell ref="P60:R60"/>
    <mergeCell ref="A61:C61"/>
    <mergeCell ref="D61:L61"/>
    <mergeCell ref="M61:O61"/>
    <mergeCell ref="P61:R61"/>
    <mergeCell ref="BC61:BE61"/>
    <mergeCell ref="CR58:CS58"/>
    <mergeCell ref="CT58:CV58"/>
    <mergeCell ref="A59:C59"/>
    <mergeCell ref="D59:L59"/>
    <mergeCell ref="M59:O59"/>
    <mergeCell ref="P59:R59"/>
    <mergeCell ref="CF59:CV60"/>
    <mergeCell ref="A60:C60"/>
    <mergeCell ref="D60:L60"/>
    <mergeCell ref="M60:O60"/>
    <mergeCell ref="A58:C58"/>
    <mergeCell ref="D58:L58"/>
    <mergeCell ref="M58:O58"/>
    <mergeCell ref="P58:R58"/>
    <mergeCell ref="CF58:CM58"/>
    <mergeCell ref="CN58:CQ58"/>
    <mergeCell ref="AX63:BB63"/>
    <mergeCell ref="BC63:BE63"/>
    <mergeCell ref="BF63:BG63"/>
    <mergeCell ref="CB63:CE64"/>
    <mergeCell ref="CF63:CV63"/>
    <mergeCell ref="AX64:BB64"/>
    <mergeCell ref="CF64:CV64"/>
    <mergeCell ref="BF61:BG61"/>
    <mergeCell ref="A62:L62"/>
    <mergeCell ref="M62:O62"/>
    <mergeCell ref="P62:R62"/>
    <mergeCell ref="AX62:BB62"/>
    <mergeCell ref="BC62:BE62"/>
    <mergeCell ref="BF62:BG62"/>
    <mergeCell ref="CB65:CE66"/>
    <mergeCell ref="CF65:CV66"/>
    <mergeCell ref="CB67:CV67"/>
    <mergeCell ref="CB68:CV68"/>
    <mergeCell ref="CB69:CE71"/>
    <mergeCell ref="CF69:CM69"/>
    <mergeCell ref="CN69:CV71"/>
    <mergeCell ref="CF70:CM70"/>
    <mergeCell ref="CF71:CM71"/>
  </mergeCells>
  <phoneticPr fontId="3"/>
  <conditionalFormatting sqref="A14:A17 A32:A37 A39:A49 S14:S25 S27:S31 S33:S35">
    <cfRule type="expression" dxfId="16" priority="10">
      <formula>$CT$57="●"</formula>
    </cfRule>
  </conditionalFormatting>
  <conditionalFormatting sqref="A19:A30">
    <cfRule type="expression" dxfId="15" priority="9">
      <formula>$CT$57="●"</formula>
    </cfRule>
  </conditionalFormatting>
  <conditionalFormatting sqref="A51:A61">
    <cfRule type="expression" dxfId="14" priority="7">
      <formula>$CT$57="●"</formula>
    </cfRule>
  </conditionalFormatting>
  <conditionalFormatting sqref="A14:L61">
    <cfRule type="duplicateValues" dxfId="13" priority="5"/>
  </conditionalFormatting>
  <conditionalFormatting sqref="Q12">
    <cfRule type="expression" dxfId="12" priority="11" stopIfTrue="1">
      <formula>A12=0</formula>
    </cfRule>
  </conditionalFormatting>
  <conditionalFormatting sqref="R12">
    <cfRule type="expression" dxfId="11" priority="13" stopIfTrue="1">
      <formula>#REF!=0</formula>
    </cfRule>
  </conditionalFormatting>
  <conditionalFormatting sqref="S37:U38">
    <cfRule type="expression" dxfId="10" priority="8">
      <formula>$CT$55="●"</formula>
    </cfRule>
  </conditionalFormatting>
  <conditionalFormatting sqref="S14:AD38">
    <cfRule type="duplicateValues" dxfId="9" priority="16"/>
  </conditionalFormatting>
  <conditionalFormatting sqref="AF8:AO10 A12 AK12">
    <cfRule type="cellIs" dxfId="8" priority="12" stopIfTrue="1" operator="equal">
      <formula>0</formula>
    </cfRule>
  </conditionalFormatting>
  <conditionalFormatting sqref="AK14:AM23 AK46:AM47">
    <cfRule type="expression" dxfId="7" priority="6" stopIfTrue="1">
      <formula>$CT$56="●"</formula>
    </cfRule>
  </conditionalFormatting>
  <conditionalFormatting sqref="AK25:AM32">
    <cfRule type="expression" dxfId="6" priority="3" stopIfTrue="1">
      <formula>$CT$56="●"</formula>
    </cfRule>
  </conditionalFormatting>
  <conditionalFormatting sqref="AK34:AM44">
    <cfRule type="expression" dxfId="5" priority="1" stopIfTrue="1">
      <formula>$CT$56="●"</formula>
    </cfRule>
  </conditionalFormatting>
  <conditionalFormatting sqref="AK31:AV31">
    <cfRule type="duplicateValues" dxfId="4" priority="4"/>
  </conditionalFormatting>
  <conditionalFormatting sqref="AK32:AV38 AK14:AV30 AK40:AV47">
    <cfRule type="duplicateValues" dxfId="3" priority="17"/>
  </conditionalFormatting>
  <conditionalFormatting sqref="AK39:AV39">
    <cfRule type="duplicateValues" dxfId="2" priority="2"/>
  </conditionalFormatting>
  <conditionalFormatting sqref="AP10:AU10">
    <cfRule type="cellIs" dxfId="1" priority="14" stopIfTrue="1" operator="equal">
      <formula>0</formula>
    </cfRule>
  </conditionalFormatting>
  <conditionalFormatting sqref="AY12">
    <cfRule type="expression" dxfId="0" priority="15" stopIfTrue="1">
      <formula>AK12=0</formula>
    </cfRule>
  </conditionalFormatting>
  <dataValidations count="3">
    <dataValidation type="list" allowBlank="1" showInputMessage="1" showErrorMessage="1" sqref="AZ3" xr:uid="{A9F815D0-70C7-472D-9F9D-60FDA09273A1}">
      <formula1>$AV$3:$AZ$3</formula1>
    </dataValidation>
    <dataValidation type="list" allowBlank="1" showInputMessage="1" showErrorMessage="1" sqref="A5:G8" xr:uid="{F7D9C308-B668-4843-8BE1-A9C949F0B35A}">
      <formula1>$AQ$3:$AZ$3</formula1>
    </dataValidation>
    <dataValidation type="list" allowBlank="1" showInputMessage="1" showErrorMessage="1" sqref="BC61:BE63 CT55:CV57" xr:uid="{570A07CB-ACFA-4F7B-845C-7493F0627859}">
      <formula1>"●,　"</formula1>
    </dataValidation>
  </dataValidations>
  <pageMargins left="0.39" right="0.27" top="0.39370078740157483" bottom="0.39370078740157483" header="0.51181102362204722" footer="0.51181102362204722"/>
  <pageSetup paperSize="8" scale="7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47</xdr:col>
                    <xdr:colOff>0</xdr:colOff>
                    <xdr:row>7</xdr:row>
                    <xdr:rowOff>0</xdr:rowOff>
                  </from>
                  <to>
                    <xdr:col>56</xdr:col>
                    <xdr:colOff>0</xdr:colOff>
                    <xdr:row>10</xdr:row>
                    <xdr:rowOff>25400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47</xdr:col>
                    <xdr:colOff>25400</xdr:colOff>
                    <xdr:row>7</xdr:row>
                    <xdr:rowOff>177800</xdr:rowOff>
                  </from>
                  <to>
                    <xdr:col>51</xdr:col>
                    <xdr:colOff>44450</xdr:colOff>
                    <xdr:row>9</xdr:row>
                    <xdr:rowOff>25400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47</xdr:col>
                    <xdr:colOff>25400</xdr:colOff>
                    <xdr:row>9</xdr:row>
                    <xdr:rowOff>25400</xdr:rowOff>
                  </from>
                  <to>
                    <xdr:col>49</xdr:col>
                    <xdr:colOff>146050</xdr:colOff>
                    <xdr:row>10</xdr:row>
                    <xdr:rowOff>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51</xdr:col>
                    <xdr:colOff>25400</xdr:colOff>
                    <xdr:row>9</xdr:row>
                    <xdr:rowOff>25400</xdr:rowOff>
                  </from>
                  <to>
                    <xdr:col>54</xdr:col>
                    <xdr:colOff>146050</xdr:colOff>
                    <xdr:row>10</xdr:row>
                    <xdr:rowOff>0</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56</xdr:col>
                    <xdr:colOff>0</xdr:colOff>
                    <xdr:row>3</xdr:row>
                    <xdr:rowOff>0</xdr:rowOff>
                  </from>
                  <to>
                    <xdr:col>69</xdr:col>
                    <xdr:colOff>0</xdr:colOff>
                    <xdr:row>10</xdr:row>
                    <xdr:rowOff>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64</xdr:col>
                    <xdr:colOff>25400</xdr:colOff>
                    <xdr:row>3</xdr:row>
                    <xdr:rowOff>0</xdr:rowOff>
                  </from>
                  <to>
                    <xdr:col>68</xdr:col>
                    <xdr:colOff>44450</xdr:colOff>
                    <xdr:row>4</xdr:row>
                    <xdr:rowOff>44450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56</xdr:col>
                    <xdr:colOff>31750</xdr:colOff>
                    <xdr:row>4</xdr:row>
                    <xdr:rowOff>0</xdr:rowOff>
                  </from>
                  <to>
                    <xdr:col>60</xdr:col>
                    <xdr:colOff>0</xdr:colOff>
                    <xdr:row>5</xdr:row>
                    <xdr:rowOff>25400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64</xdr:col>
                    <xdr:colOff>25400</xdr:colOff>
                    <xdr:row>3</xdr:row>
                    <xdr:rowOff>177800</xdr:rowOff>
                  </from>
                  <to>
                    <xdr:col>68</xdr:col>
                    <xdr:colOff>25400</xdr:colOff>
                    <xdr:row>5</xdr:row>
                    <xdr:rowOff>25400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56</xdr:col>
                    <xdr:colOff>31750</xdr:colOff>
                    <xdr:row>5</xdr:row>
                    <xdr:rowOff>0</xdr:rowOff>
                  </from>
                  <to>
                    <xdr:col>59</xdr:col>
                    <xdr:colOff>44450</xdr:colOff>
                    <xdr:row>6</xdr:row>
                    <xdr:rowOff>25400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47</xdr:col>
                    <xdr:colOff>25400</xdr:colOff>
                    <xdr:row>6</xdr:row>
                    <xdr:rowOff>25400</xdr:rowOff>
                  </from>
                  <to>
                    <xdr:col>50</xdr:col>
                    <xdr:colOff>146050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市原①</vt:lpstr>
      <vt:lpstr>市原②</vt:lpstr>
      <vt:lpstr>市原①!Print_Area</vt:lpstr>
      <vt:lpstr>市原②!Print_Area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本城 和美</dc:creator>
  <cp:lastModifiedBy>高橋 書江</cp:lastModifiedBy>
  <dcterms:created xsi:type="dcterms:W3CDTF">2023-08-03T00:22:49Z</dcterms:created>
  <dcterms:modified xsi:type="dcterms:W3CDTF">2023-08-07T04:20:18Z</dcterms:modified>
</cp:coreProperties>
</file>