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nobu\Desktop\"/>
    </mc:Choice>
  </mc:AlternateContent>
  <xr:revisionPtr revIDLastSave="0" documentId="13_ncr:1_{0F87D437-ECB4-4712-B799-BBF9A49D7882}" xr6:coauthVersionLast="47" xr6:coauthVersionMax="47" xr10:uidLastSave="{00000000-0000-0000-0000-000000000000}"/>
  <bookViews>
    <workbookView xWindow="28680" yWindow="-120" windowWidth="29040" windowHeight="15720" xr2:uid="{F5018509-2E8B-4213-896E-8534CA792F99}"/>
  </bookViews>
  <sheets>
    <sheet name="船橋①" sheetId="1" r:id="rId1"/>
    <sheet name="船橋②" sheetId="2" r:id="rId2"/>
  </sheets>
  <definedNames>
    <definedName name="_xlnm.Print_Area" localSheetId="0">船橋①!$A$1:$CV$71</definedName>
    <definedName name="_xlnm.Print_Area" localSheetId="1">船橋②!$A$1:$CV$67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56" i="2" l="1"/>
  <c r="BL62" i="2"/>
  <c r="N55" i="2"/>
  <c r="K55" i="2"/>
  <c r="N51" i="2"/>
  <c r="AA56" i="2"/>
  <c r="AA48" i="2" s="1"/>
  <c r="BL61" i="2" s="1"/>
  <c r="AD47" i="2"/>
  <c r="K51" i="2"/>
  <c r="N46" i="2"/>
  <c r="AA47" i="2"/>
  <c r="AD43" i="2"/>
  <c r="AA43" i="2"/>
  <c r="AD41" i="2"/>
  <c r="K46" i="2"/>
  <c r="N40" i="2"/>
  <c r="K40" i="2"/>
  <c r="N36" i="2"/>
  <c r="AA41" i="2"/>
  <c r="AD33" i="2"/>
  <c r="AA33" i="2"/>
  <c r="K36" i="2"/>
  <c r="N30" i="2"/>
  <c r="AD29" i="2"/>
  <c r="K30" i="2"/>
  <c r="N24" i="2"/>
  <c r="AA29" i="2"/>
  <c r="AD22" i="2"/>
  <c r="K24" i="2"/>
  <c r="N17" i="2"/>
  <c r="W12" i="2" s="1"/>
  <c r="K17" i="2"/>
  <c r="AA22" i="2"/>
  <c r="A12" i="2"/>
  <c r="AF8" i="2" s="1"/>
  <c r="BD3" i="2"/>
  <c r="CW1" i="2"/>
  <c r="AQ3" i="2" s="1"/>
  <c r="AR3" i="2" s="1"/>
  <c r="AS3" i="2" s="1"/>
  <c r="AT3" i="2" s="1"/>
  <c r="BQ63" i="1"/>
  <c r="N59" i="1"/>
  <c r="BL57" i="1"/>
  <c r="AD55" i="1"/>
  <c r="BI57" i="1"/>
  <c r="CD52" i="1"/>
  <c r="BL52" i="1"/>
  <c r="AA55" i="1"/>
  <c r="AA50" i="1" s="1"/>
  <c r="BQ64" i="1" s="1"/>
  <c r="AV50" i="1"/>
  <c r="K59" i="1"/>
  <c r="AD49" i="1"/>
  <c r="N49" i="1"/>
  <c r="AS50" i="1"/>
  <c r="AV47" i="1"/>
  <c r="CA52" i="1"/>
  <c r="CD45" i="1"/>
  <c r="AA49" i="1"/>
  <c r="K49" i="1"/>
  <c r="N44" i="1"/>
  <c r="BI52" i="1"/>
  <c r="AS47" i="1"/>
  <c r="AD43" i="1"/>
  <c r="BL42" i="1"/>
  <c r="BI42" i="1"/>
  <c r="AV42" i="1"/>
  <c r="BE12" i="1" s="1"/>
  <c r="AS42" i="1"/>
  <c r="K44" i="1"/>
  <c r="N41" i="1"/>
  <c r="K41" i="1"/>
  <c r="CT40" i="1"/>
  <c r="CA45" i="1"/>
  <c r="CD39" i="1"/>
  <c r="CA39" i="1"/>
  <c r="AV38" i="1"/>
  <c r="AS38" i="1"/>
  <c r="BL37" i="1"/>
  <c r="BI37" i="1"/>
  <c r="AV35" i="1"/>
  <c r="AS35" i="1"/>
  <c r="CD34" i="1"/>
  <c r="CA34" i="1"/>
  <c r="AA43" i="1"/>
  <c r="AD33" i="1"/>
  <c r="AA33" i="1"/>
  <c r="N33" i="1"/>
  <c r="K33" i="1"/>
  <c r="CQ40" i="1"/>
  <c r="AV32" i="1"/>
  <c r="AS32" i="1"/>
  <c r="CT31" i="1"/>
  <c r="BL26" i="1"/>
  <c r="BI26" i="1"/>
  <c r="CQ31" i="1"/>
  <c r="AD23" i="1"/>
  <c r="A12" i="1" s="1"/>
  <c r="CT22" i="1"/>
  <c r="CD22" i="1"/>
  <c r="CA22" i="1"/>
  <c r="CI41" i="1" s="1"/>
  <c r="CA14" i="1" s="1"/>
  <c r="N22" i="1"/>
  <c r="K22" i="1"/>
  <c r="AV19" i="1"/>
  <c r="AS19" i="1"/>
  <c r="AA23" i="1"/>
  <c r="CQ22" i="1"/>
  <c r="CM12" i="1"/>
  <c r="BQ12" i="1"/>
  <c r="BD3" i="1"/>
  <c r="AQ3" i="1"/>
  <c r="AR3" i="1" s="1"/>
  <c r="AS3" i="1" s="1"/>
  <c r="AT3" i="1" s="1"/>
  <c r="AU3" i="1" s="1"/>
  <c r="CE1" i="1"/>
  <c r="CE1" i="2" s="1"/>
  <c r="S56" i="1" l="1"/>
  <c r="K14" i="1" s="1"/>
  <c r="K14" i="2"/>
  <c r="AK51" i="1"/>
  <c r="AS14" i="1" s="1"/>
  <c r="AI12" i="1"/>
  <c r="AF8" i="1" s="1"/>
  <c r="W12" i="1"/>
  <c r="AU3" i="2"/>
  <c r="BL60" i="2" l="1"/>
  <c r="BL63" i="2" s="1"/>
  <c r="S57" i="2"/>
  <c r="BQ62" i="1"/>
  <c r="BQ65" i="1" s="1"/>
</calcChain>
</file>

<file path=xl/sharedStrings.xml><?xml version="1.0" encoding="utf-8"?>
<sst xmlns="http://schemas.openxmlformats.org/spreadsheetml/2006/main" count="866" uniqueCount="693">
  <si>
    <t>折込チラシ申込書④</t>
    <phoneticPr fontId="3"/>
  </si>
  <si>
    <r>
      <t>㈱地域新聞社　船橋</t>
    </r>
    <r>
      <rPr>
        <b/>
        <sz val="20"/>
        <rFont val="ＭＳ Ｐゴシック"/>
        <family val="3"/>
        <charset val="128"/>
      </rPr>
      <t>支社</t>
    </r>
    <r>
      <rPr>
        <b/>
        <sz val="18"/>
        <rFont val="ＭＳ Ｐゴシック"/>
        <family val="3"/>
        <charset val="128"/>
      </rPr>
      <t xml:space="preserve"> </t>
    </r>
    <r>
      <rPr>
        <b/>
        <sz val="20"/>
        <rFont val="ＭＳ Ｐゴシック"/>
        <family val="3"/>
        <charset val="128"/>
      </rPr>
      <t>tel.047-441-3151／fax.047-441-3152</t>
    </r>
    <r>
      <rPr>
        <b/>
        <sz val="18"/>
        <rFont val="ＭＳ Ｐゴシック"/>
        <family val="3"/>
        <charset val="128"/>
      </rPr>
      <t xml:space="preserve">  </t>
    </r>
    <r>
      <rPr>
        <sz val="14"/>
        <rFont val="ＭＳ Ｐゴシック"/>
        <family val="3"/>
        <charset val="128"/>
      </rPr>
      <t>〒273-0137 千葉県鎌ケ谷市道野辺本町2-6-5　ファインズ笹川１Ｆ</t>
    </r>
    <rPh sb="7" eb="9">
      <t>フナバシ</t>
    </rPh>
    <phoneticPr fontId="3"/>
  </si>
  <si>
    <t>※太枠内をご記入ください</t>
    <rPh sb="1" eb="3">
      <t>フトワク</t>
    </rPh>
    <rPh sb="3" eb="4">
      <t>ナイ</t>
    </rPh>
    <rPh sb="6" eb="8">
      <t>キニュウ</t>
    </rPh>
    <phoneticPr fontId="3"/>
  </si>
  <si>
    <t>　※当社担当記入欄</t>
    <phoneticPr fontId="3"/>
  </si>
  <si>
    <t>発行日</t>
    <rPh sb="0" eb="3">
      <t>ハッコウビ</t>
    </rPh>
    <phoneticPr fontId="3"/>
  </si>
  <si>
    <t>お客様名</t>
    <phoneticPr fontId="3"/>
  </si>
  <si>
    <t>サイズ</t>
    <phoneticPr fontId="3"/>
  </si>
  <si>
    <t>地域新聞社担当</t>
    <rPh sb="0" eb="2">
      <t>チイキ</t>
    </rPh>
    <rPh sb="2" eb="5">
      <t>シンブンシャ</t>
    </rPh>
    <rPh sb="5" eb="7">
      <t>タントウ</t>
    </rPh>
    <phoneticPr fontId="3"/>
  </si>
  <si>
    <t>※ﾁﾗｼ不足時の調整ｴﾘｱ</t>
    <rPh sb="6" eb="7">
      <t>ジ</t>
    </rPh>
    <phoneticPr fontId="3"/>
  </si>
  <si>
    <t>納品方法</t>
    <phoneticPr fontId="3"/>
  </si>
  <si>
    <t xml:space="preserve">　 </t>
    <phoneticPr fontId="3"/>
  </si>
  <si>
    <t xml:space="preserve">納品済み  </t>
    <phoneticPr fontId="3"/>
  </si>
  <si>
    <t>伝票番号</t>
    <rPh sb="0" eb="2">
      <t>デンピョウ</t>
    </rPh>
    <rPh sb="2" eb="4">
      <t>バンゴウ</t>
    </rPh>
    <phoneticPr fontId="3"/>
  </si>
  <si>
    <t/>
  </si>
  <si>
    <t>印</t>
    <rPh sb="0" eb="1">
      <t>イン</t>
    </rPh>
    <phoneticPr fontId="3"/>
  </si>
  <si>
    <t>■お申込み締切り</t>
    <rPh sb="2" eb="4">
      <t>モウシコ</t>
    </rPh>
    <rPh sb="5" eb="7">
      <t>シメキ</t>
    </rPh>
    <phoneticPr fontId="3"/>
  </si>
  <si>
    <t>（No.</t>
    <phoneticPr fontId="3"/>
  </si>
  <si>
    <t>）</t>
    <phoneticPr fontId="3"/>
  </si>
  <si>
    <t>ルート便</t>
    <rPh sb="3" eb="4">
      <t>ビン</t>
    </rPh>
    <phoneticPr fontId="3"/>
  </si>
  <si>
    <t>引き取り</t>
    <rPh sb="0" eb="1">
      <t>ヒ</t>
    </rPh>
    <rPh sb="2" eb="3">
      <t>ト</t>
    </rPh>
    <phoneticPr fontId="3"/>
  </si>
  <si>
    <t>折込希望週の前週金曜日18：00まで</t>
    <phoneticPr fontId="3"/>
  </si>
  <si>
    <t>直納</t>
    <rPh sb="0" eb="1">
      <t>チョク</t>
    </rPh>
    <rPh sb="1" eb="2">
      <t>ノウ</t>
    </rPh>
    <phoneticPr fontId="3"/>
  </si>
  <si>
    <t>備考</t>
    <rPh sb="0" eb="2">
      <t>ビコウ</t>
    </rPh>
    <phoneticPr fontId="3"/>
  </si>
  <si>
    <t>■注文の取消・訂正について</t>
    <rPh sb="1" eb="3">
      <t>チュウモン</t>
    </rPh>
    <rPh sb="4" eb="6">
      <t>トリケシ</t>
    </rPh>
    <rPh sb="7" eb="9">
      <t>テイセイ</t>
    </rPh>
    <phoneticPr fontId="3"/>
  </si>
  <si>
    <t>TEL</t>
    <phoneticPr fontId="3"/>
  </si>
  <si>
    <t>-</t>
    <phoneticPr fontId="3"/>
  </si>
  <si>
    <t>（担当：</t>
    <rPh sb="1" eb="3">
      <t>タントウ</t>
    </rPh>
    <phoneticPr fontId="3"/>
  </si>
  <si>
    <t>様）</t>
    <rPh sb="0" eb="1">
      <t>サマ</t>
    </rPh>
    <phoneticPr fontId="3"/>
  </si>
  <si>
    <t>数量</t>
    <rPh sb="0" eb="2">
      <t>スウリョウ</t>
    </rPh>
    <phoneticPr fontId="3"/>
  </si>
  <si>
    <t>船</t>
    <rPh sb="0" eb="1">
      <t>フネ</t>
    </rPh>
    <phoneticPr fontId="3"/>
  </si>
  <si>
    <t>お任せ</t>
    <rPh sb="1" eb="2">
      <t>マカ</t>
    </rPh>
    <phoneticPr fontId="3"/>
  </si>
  <si>
    <t>納品日</t>
    <rPh sb="0" eb="3">
      <t>ノウヒンビ</t>
    </rPh>
    <phoneticPr fontId="3"/>
  </si>
  <si>
    <t>納品部数</t>
    <rPh sb="0" eb="2">
      <t>ノウヒン</t>
    </rPh>
    <rPh sb="2" eb="4">
      <t>ブスウ</t>
    </rPh>
    <phoneticPr fontId="3"/>
  </si>
  <si>
    <t>折込前週金曜18時～当週月曜18時</t>
    <rPh sb="2" eb="4">
      <t>ゼンシュウ</t>
    </rPh>
    <rPh sb="4" eb="6">
      <t>キンヨウ</t>
    </rPh>
    <rPh sb="8" eb="9">
      <t>ジ</t>
    </rPh>
    <rPh sb="10" eb="12">
      <t>トウシュウ</t>
    </rPh>
    <rPh sb="12" eb="14">
      <t>ゲツヨウ</t>
    </rPh>
    <rPh sb="16" eb="17">
      <t>ジ</t>
    </rPh>
    <phoneticPr fontId="3"/>
  </si>
  <si>
    <t>チラシ名</t>
    <rPh sb="3" eb="4">
      <t>メイ</t>
    </rPh>
    <phoneticPr fontId="3"/>
  </si>
  <si>
    <t>※余りﾁﾗｼの処理方法</t>
    <rPh sb="7" eb="9">
      <t>ショリ</t>
    </rPh>
    <rPh sb="9" eb="11">
      <t>ホウホウ</t>
    </rPh>
    <phoneticPr fontId="3"/>
  </si>
  <si>
    <t>変更料が50％発生します。</t>
    <rPh sb="0" eb="3">
      <t>ヘンコウリョウ</t>
    </rPh>
    <rPh sb="7" eb="9">
      <t>ハッセイ</t>
    </rPh>
    <phoneticPr fontId="3"/>
  </si>
  <si>
    <t>折込総数</t>
    <rPh sb="0" eb="2">
      <t>オリコミ</t>
    </rPh>
    <rPh sb="2" eb="4">
      <t>ソウスウ</t>
    </rPh>
    <phoneticPr fontId="3"/>
  </si>
  <si>
    <t>次回折込</t>
    <rPh sb="0" eb="2">
      <t>ジカイ</t>
    </rPh>
    <rPh sb="2" eb="4">
      <t>オリコミ</t>
    </rPh>
    <phoneticPr fontId="3"/>
  </si>
  <si>
    <t>※上記以降はお受けできません。</t>
    <rPh sb="1" eb="3">
      <t>ジョウキ</t>
    </rPh>
    <rPh sb="3" eb="5">
      <t>イコウ</t>
    </rPh>
    <rPh sb="7" eb="8">
      <t>ウ</t>
    </rPh>
    <phoneticPr fontId="3"/>
  </si>
  <si>
    <t>処分</t>
    <rPh sb="0" eb="2">
      <t>ショブン</t>
    </rPh>
    <phoneticPr fontId="3"/>
  </si>
  <si>
    <t>ご返却</t>
    <rPh sb="1" eb="3">
      <t>ヘンキャク</t>
    </rPh>
    <phoneticPr fontId="3"/>
  </si>
  <si>
    <t>※月曜祝日の場合は、1営業日前倒し</t>
    <rPh sb="1" eb="3">
      <t>ゲツヨウ</t>
    </rPh>
    <rPh sb="3" eb="5">
      <t>シュクジツ</t>
    </rPh>
    <rPh sb="6" eb="8">
      <t>バアイ</t>
    </rPh>
    <rPh sb="11" eb="14">
      <t>エイギョウビ</t>
    </rPh>
    <rPh sb="14" eb="16">
      <t>マエダオ</t>
    </rPh>
    <phoneticPr fontId="3"/>
  </si>
  <si>
    <t>部</t>
    <rPh sb="0" eb="1">
      <t>ブ</t>
    </rPh>
    <phoneticPr fontId="3"/>
  </si>
  <si>
    <t>船橋中央版</t>
    <phoneticPr fontId="3"/>
  </si>
  <si>
    <t>エリア</t>
    <phoneticPr fontId="3"/>
  </si>
  <si>
    <t>船橋南版</t>
    <phoneticPr fontId="3"/>
  </si>
  <si>
    <t>船橋北版</t>
    <phoneticPr fontId="3"/>
  </si>
  <si>
    <t>No.</t>
    <phoneticPr fontId="3"/>
  </si>
  <si>
    <t>エリア名</t>
    <rPh sb="3" eb="4">
      <t>メイ</t>
    </rPh>
    <phoneticPr fontId="3"/>
  </si>
  <si>
    <t>部数</t>
    <rPh sb="0" eb="2">
      <t>ブスウ</t>
    </rPh>
    <phoneticPr fontId="3"/>
  </si>
  <si>
    <t>チェック欄</t>
    <rPh sb="4" eb="5">
      <t>ラン</t>
    </rPh>
    <phoneticPr fontId="3"/>
  </si>
  <si>
    <t>船橋市</t>
  </si>
  <si>
    <t>----</t>
  </si>
  <si>
    <t>031035</t>
  </si>
  <si>
    <t>032026</t>
  </si>
  <si>
    <t>船橋市</t>
    <phoneticPr fontId="3"/>
  </si>
  <si>
    <t>----</t>
    <phoneticPr fontId="3"/>
  </si>
  <si>
    <t>033028</t>
  </si>
  <si>
    <t>031001</t>
  </si>
  <si>
    <t>031036</t>
  </si>
  <si>
    <t>032001</t>
  </si>
  <si>
    <t>032027</t>
  </si>
  <si>
    <t>033001</t>
  </si>
  <si>
    <t>033029</t>
  </si>
  <si>
    <t>031070</t>
  </si>
  <si>
    <t>031037</t>
  </si>
  <si>
    <t>032002</t>
  </si>
  <si>
    <t>032028</t>
  </si>
  <si>
    <t>033003</t>
  </si>
  <si>
    <t>033030</t>
  </si>
  <si>
    <t>031002</t>
  </si>
  <si>
    <t>031038</t>
  </si>
  <si>
    <t>032003</t>
  </si>
  <si>
    <t>032029</t>
  </si>
  <si>
    <t>033004</t>
  </si>
  <si>
    <t>033031</t>
  </si>
  <si>
    <t>031003</t>
  </si>
  <si>
    <t>031039</t>
  </si>
  <si>
    <t>032004</t>
  </si>
  <si>
    <t>032030</t>
  </si>
  <si>
    <t>033053</t>
  </si>
  <si>
    <t>033032</t>
  </si>
  <si>
    <t>031074</t>
    <phoneticPr fontId="3"/>
  </si>
  <si>
    <t>031040</t>
  </si>
  <si>
    <t>海神</t>
  </si>
  <si>
    <t>032031</t>
  </si>
  <si>
    <t>033005</t>
  </si>
  <si>
    <t>033033</t>
  </si>
  <si>
    <t>031004</t>
  </si>
  <si>
    <t>031041</t>
  </si>
  <si>
    <t>032005</t>
  </si>
  <si>
    <t>032032</t>
  </si>
  <si>
    <t>033006</t>
  </si>
  <si>
    <t>033034</t>
  </si>
  <si>
    <t>031005</t>
  </si>
  <si>
    <t>031042</t>
  </si>
  <si>
    <t>032050</t>
  </si>
  <si>
    <t>032033</t>
  </si>
  <si>
    <t>033052</t>
  </si>
  <si>
    <t>033035</t>
  </si>
  <si>
    <t>夏見台</t>
  </si>
  <si>
    <t>031043</t>
  </si>
  <si>
    <t>032006</t>
  </si>
  <si>
    <t>032034</t>
  </si>
  <si>
    <t>高根町・金杉</t>
  </si>
  <si>
    <t>高野台・八木が谷</t>
  </si>
  <si>
    <t>031006</t>
  </si>
  <si>
    <t>藤原</t>
  </si>
  <si>
    <t>032007</t>
  </si>
  <si>
    <t>032035</t>
  </si>
  <si>
    <t>033007</t>
  </si>
  <si>
    <t>033036</t>
  </si>
  <si>
    <t>031007</t>
  </si>
  <si>
    <t>031044</t>
  </si>
  <si>
    <t>032008</t>
  </si>
  <si>
    <t>032036</t>
  </si>
  <si>
    <t>033055</t>
  </si>
  <si>
    <t>033037</t>
  </si>
  <si>
    <t>031008</t>
  </si>
  <si>
    <t>031045</t>
  </si>
  <si>
    <t>032009</t>
  </si>
  <si>
    <t>032037</t>
  </si>
  <si>
    <t>033008</t>
  </si>
  <si>
    <t>033038</t>
  </si>
  <si>
    <t>031009</t>
  </si>
  <si>
    <t>031046</t>
  </si>
  <si>
    <t>032010</t>
  </si>
  <si>
    <t>宮本</t>
  </si>
  <si>
    <t>033009</t>
  </si>
  <si>
    <t>033039</t>
  </si>
  <si>
    <t>031010</t>
  </si>
  <si>
    <t>031075</t>
    <phoneticPr fontId="3"/>
  </si>
  <si>
    <t>032011</t>
  </si>
  <si>
    <t>032038</t>
  </si>
  <si>
    <t>033010</t>
  </si>
  <si>
    <t>033040</t>
  </si>
  <si>
    <t>031011</t>
  </si>
  <si>
    <t>031047</t>
  </si>
  <si>
    <t>032012</t>
  </si>
  <si>
    <t>032053</t>
  </si>
  <si>
    <t>033011</t>
  </si>
  <si>
    <t>033041</t>
  </si>
  <si>
    <t>031012</t>
  </si>
  <si>
    <t>031048</t>
  </si>
  <si>
    <t>032013</t>
  </si>
  <si>
    <t>032039</t>
  </si>
  <si>
    <t>033057</t>
    <phoneticPr fontId="3"/>
  </si>
  <si>
    <t>033042</t>
  </si>
  <si>
    <t>031013</t>
  </si>
  <si>
    <t>031049</t>
  </si>
  <si>
    <t>032051</t>
  </si>
  <si>
    <t>032040</t>
  </si>
  <si>
    <t>033012</t>
  </si>
  <si>
    <t>033043</t>
  </si>
  <si>
    <t>031014</t>
  </si>
  <si>
    <t>031050</t>
  </si>
  <si>
    <t>032014</t>
  </si>
  <si>
    <t>032041</t>
  </si>
  <si>
    <t>033013</t>
  </si>
  <si>
    <t>みやぎ台・咲が丘</t>
  </si>
  <si>
    <t>031015</t>
  </si>
  <si>
    <t>031051</t>
  </si>
  <si>
    <t>本町</t>
  </si>
  <si>
    <t>032042</t>
  </si>
  <si>
    <t>033058</t>
    <phoneticPr fontId="3"/>
  </si>
  <si>
    <t>033044</t>
  </si>
  <si>
    <t>夏見</t>
  </si>
  <si>
    <t>上山町</t>
  </si>
  <si>
    <t>032015</t>
  </si>
  <si>
    <t>032043</t>
  </si>
  <si>
    <t>033054</t>
  </si>
  <si>
    <t>033045</t>
  </si>
  <si>
    <t>031016</t>
  </si>
  <si>
    <t>031052</t>
  </si>
  <si>
    <t>032016</t>
  </si>
  <si>
    <t>032044</t>
  </si>
  <si>
    <t>金杉台・緑台・三咲</t>
  </si>
  <si>
    <t>033046</t>
  </si>
  <si>
    <t>031068</t>
  </si>
  <si>
    <t>031053</t>
  </si>
  <si>
    <t>南本町</t>
  </si>
  <si>
    <t>032045</t>
  </si>
  <si>
    <t>033014</t>
  </si>
  <si>
    <t>033047</t>
  </si>
  <si>
    <t>031069</t>
  </si>
  <si>
    <t>031054</t>
  </si>
  <si>
    <t>032017</t>
  </si>
  <si>
    <t>032046</t>
  </si>
  <si>
    <t>033015</t>
  </si>
  <si>
    <t>033048</t>
  </si>
  <si>
    <t>031017</t>
  </si>
  <si>
    <t>031067</t>
  </si>
  <si>
    <t>032055</t>
    <phoneticPr fontId="3"/>
  </si>
  <si>
    <t>東船橋</t>
  </si>
  <si>
    <t>033016</t>
  </si>
  <si>
    <t>033049</t>
  </si>
  <si>
    <t>031018</t>
  </si>
  <si>
    <t>031055</t>
  </si>
  <si>
    <t>栄町</t>
  </si>
  <si>
    <t>032047</t>
  </si>
  <si>
    <t>033017</t>
  </si>
  <si>
    <t>033050</t>
  </si>
  <si>
    <t>031019</t>
  </si>
  <si>
    <t>031056</t>
  </si>
  <si>
    <t>032018</t>
  </si>
  <si>
    <t>032048</t>
  </si>
  <si>
    <t>南三咲</t>
  </si>
  <si>
    <t>033051</t>
  </si>
  <si>
    <t>031020</t>
  </si>
  <si>
    <t>031057</t>
  </si>
  <si>
    <t>032019</t>
  </si>
  <si>
    <t>032052</t>
    <phoneticPr fontId="3"/>
  </si>
  <si>
    <t>033018</t>
  </si>
  <si>
    <t>二和東・二和西</t>
  </si>
  <si>
    <t>北本町</t>
  </si>
  <si>
    <t>031076</t>
    <phoneticPr fontId="3"/>
  </si>
  <si>
    <t>032020</t>
  </si>
  <si>
    <t>032049</t>
  </si>
  <si>
    <t>033019</t>
  </si>
  <si>
    <t>合計</t>
    <phoneticPr fontId="3"/>
  </si>
  <si>
    <t>031022</t>
  </si>
  <si>
    <t>031058</t>
  </si>
  <si>
    <t>湊町</t>
  </si>
  <si>
    <t>浜町・若松団地</t>
  </si>
  <si>
    <t>033020</t>
  </si>
  <si>
    <t>031023</t>
  </si>
  <si>
    <t>旭町・前貝塚町</t>
  </si>
  <si>
    <t>032021</t>
  </si>
  <si>
    <t>032101</t>
    <phoneticPr fontId="3"/>
  </si>
  <si>
    <t>033021</t>
  </si>
  <si>
    <t>山手</t>
  </si>
  <si>
    <t>031059</t>
  </si>
  <si>
    <t>032022</t>
  </si>
  <si>
    <t>032102</t>
  </si>
  <si>
    <t>033022</t>
  </si>
  <si>
    <t>031024</t>
  </si>
  <si>
    <t>031060</t>
  </si>
  <si>
    <t>032023</t>
  </si>
  <si>
    <t>032103</t>
  </si>
  <si>
    <t>大穴北</t>
  </si>
  <si>
    <t>031073</t>
    <phoneticPr fontId="3"/>
  </si>
  <si>
    <t>031061</t>
  </si>
  <si>
    <t>032024</t>
  </si>
  <si>
    <t>032104</t>
  </si>
  <si>
    <t>033023</t>
  </si>
  <si>
    <t>031025</t>
    <phoneticPr fontId="3"/>
  </si>
  <si>
    <t>031062</t>
    <phoneticPr fontId="3"/>
  </si>
  <si>
    <t>市場</t>
  </si>
  <si>
    <t>032105</t>
  </si>
  <si>
    <t>033024</t>
  </si>
  <si>
    <t>031072</t>
    <phoneticPr fontId="3"/>
  </si>
  <si>
    <t>031071</t>
    <phoneticPr fontId="3"/>
  </si>
  <si>
    <t>032025</t>
  </si>
  <si>
    <t>032106</t>
  </si>
  <si>
    <t>033025</t>
  </si>
  <si>
    <t>馬込西・馬込町</t>
    <rPh sb="0" eb="2">
      <t>マゴメ</t>
    </rPh>
    <rPh sb="2" eb="3">
      <t>ニシ</t>
    </rPh>
    <rPh sb="4" eb="7">
      <t>マゴメマチ</t>
    </rPh>
    <phoneticPr fontId="3"/>
  </si>
  <si>
    <t>行田・行田町</t>
  </si>
  <si>
    <t>032054</t>
  </si>
  <si>
    <t>032107</t>
  </si>
  <si>
    <t>033056</t>
    <phoneticPr fontId="3"/>
  </si>
  <si>
    <t>031026</t>
  </si>
  <si>
    <t>市川市</t>
  </si>
  <si>
    <t>駿河台</t>
  </si>
  <si>
    <t>032108</t>
  </si>
  <si>
    <t>033026</t>
  </si>
  <si>
    <t>031027</t>
  </si>
  <si>
    <t>031063</t>
  </si>
  <si>
    <t>032109</t>
  </si>
  <si>
    <t>033027</t>
  </si>
  <si>
    <t>年齢区分</t>
    <rPh sb="0" eb="2">
      <t>ネンレイ</t>
    </rPh>
    <rPh sb="2" eb="4">
      <t>クブン</t>
    </rPh>
    <phoneticPr fontId="3"/>
  </si>
  <si>
    <t>031028</t>
  </si>
  <si>
    <t>031064</t>
  </si>
  <si>
    <t>大穴南</t>
  </si>
  <si>
    <t>0-5歳</t>
    <rPh sb="3" eb="4">
      <t>サイ</t>
    </rPh>
    <phoneticPr fontId="2"/>
  </si>
  <si>
    <t>031029</t>
  </si>
  <si>
    <t>031065</t>
  </si>
  <si>
    <t>032112</t>
    <phoneticPr fontId="3"/>
  </si>
  <si>
    <t>6-12歳</t>
    <rPh sb="4" eb="5">
      <t>サイ</t>
    </rPh>
    <phoneticPr fontId="2"/>
  </si>
  <si>
    <t>031030</t>
  </si>
  <si>
    <t>031066</t>
  </si>
  <si>
    <t>032113</t>
  </si>
  <si>
    <t>13-18歳</t>
    <rPh sb="5" eb="6">
      <t>サイ</t>
    </rPh>
    <phoneticPr fontId="2"/>
  </si>
  <si>
    <t>031031</t>
  </si>
  <si>
    <t>柏井町</t>
  </si>
  <si>
    <t>032114</t>
  </si>
  <si>
    <t>アパート・マンションの占有率</t>
    <rPh sb="11" eb="13">
      <t>センユウ</t>
    </rPh>
    <rPh sb="13" eb="14">
      <t>リツ</t>
    </rPh>
    <phoneticPr fontId="8"/>
  </si>
  <si>
    <t>19-25歳</t>
    <rPh sb="5" eb="6">
      <t>サイ</t>
    </rPh>
    <phoneticPr fontId="2"/>
  </si>
  <si>
    <t>031032</t>
  </si>
  <si>
    <t>032115</t>
    <phoneticPr fontId="3"/>
  </si>
  <si>
    <t>海神町2・3</t>
    <rPh sb="0" eb="3">
      <t>カイジンチョウ</t>
    </rPh>
    <phoneticPr fontId="3"/>
  </si>
  <si>
    <t>30％以下【</t>
    <rPh sb="3" eb="5">
      <t>イカ</t>
    </rPh>
    <phoneticPr fontId="8"/>
  </si>
  <si>
    <t>】</t>
  </si>
  <si>
    <t>26-35歳</t>
    <rPh sb="5" eb="6">
      <t>サイ</t>
    </rPh>
    <phoneticPr fontId="2"/>
  </si>
  <si>
    <t>031033</t>
  </si>
  <si>
    <t>海神町</t>
    <phoneticPr fontId="3"/>
  </si>
  <si>
    <t>30～60％【</t>
  </si>
  <si>
    <t>36-49歳</t>
    <rPh sb="5" eb="6">
      <t>サイ</t>
    </rPh>
    <phoneticPr fontId="2"/>
  </si>
  <si>
    <t>031034</t>
  </si>
  <si>
    <t>60％以上【</t>
    <rPh sb="3" eb="5">
      <t>イジョウ</t>
    </rPh>
    <phoneticPr fontId="8"/>
  </si>
  <si>
    <t>50-歳</t>
    <rPh sb="3" eb="4">
      <t>サイ</t>
    </rPh>
    <phoneticPr fontId="2"/>
  </si>
  <si>
    <t>丸山</t>
  </si>
  <si>
    <t>折込料金表（税別）</t>
  </si>
  <si>
    <t>サ イ ズ</t>
  </si>
  <si>
    <t>単価</t>
    <rPh sb="0" eb="2">
      <t>タンカ</t>
    </rPh>
    <phoneticPr fontId="3"/>
  </si>
  <si>
    <t>厚物</t>
    <rPh sb="0" eb="1">
      <t>アツ</t>
    </rPh>
    <rPh sb="1" eb="2">
      <t>モノ</t>
    </rPh>
    <phoneticPr fontId="3"/>
  </si>
  <si>
    <t>市区町村</t>
  </si>
  <si>
    <t>部数</t>
  </si>
  <si>
    <t>表示</t>
    <rPh sb="0" eb="2">
      <t>ヒョウジ</t>
    </rPh>
    <phoneticPr fontId="3"/>
  </si>
  <si>
    <t>引取料</t>
    <rPh sb="0" eb="3">
      <t>ヒキトリリョウ</t>
    </rPh>
    <phoneticPr fontId="3"/>
  </si>
  <si>
    <t>1万部未満…3000円（税別）</t>
    <rPh sb="1" eb="3">
      <t>マンブ</t>
    </rPh>
    <rPh sb="3" eb="5">
      <t>ミマン</t>
    </rPh>
    <rPh sb="10" eb="11">
      <t>エン</t>
    </rPh>
    <rPh sb="12" eb="14">
      <t>ゼイベツ</t>
    </rPh>
    <phoneticPr fontId="3"/>
  </si>
  <si>
    <t xml:space="preserve">    A6～B5・はがき（折なし）</t>
  </si>
  <si>
    <t>部</t>
  </si>
  <si>
    <t>1万部以上…1部につき0.3円（税別）</t>
    <rPh sb="1" eb="3">
      <t>マンブ</t>
    </rPh>
    <rPh sb="3" eb="5">
      <t>イジョウ</t>
    </rPh>
    <rPh sb="7" eb="8">
      <t>ブ</t>
    </rPh>
    <rPh sb="14" eb="15">
      <t>エン</t>
    </rPh>
    <rPh sb="16" eb="18">
      <t>ゼイベツ</t>
    </rPh>
    <phoneticPr fontId="3"/>
  </si>
  <si>
    <t xml:space="preserve">    Ａ　4　（折なし）</t>
    <rPh sb="9" eb="10">
      <t>オリ</t>
    </rPh>
    <phoneticPr fontId="3"/>
  </si>
  <si>
    <t>船橋市・鎌ケ谷市</t>
    <rPh sb="4" eb="8">
      <t>カマガヤシ</t>
    </rPh>
    <phoneticPr fontId="3"/>
  </si>
  <si>
    <t>納品先</t>
    <rPh sb="0" eb="3">
      <t>ノウヒンサキ</t>
    </rPh>
    <phoneticPr fontId="3"/>
  </si>
  <si>
    <t>㈱地域新聞社　千葉配送センター</t>
    <rPh sb="1" eb="5">
      <t>チイキシンブン</t>
    </rPh>
    <rPh sb="5" eb="6">
      <t>シャ</t>
    </rPh>
    <rPh sb="7" eb="9">
      <t>チバ</t>
    </rPh>
    <rPh sb="9" eb="11">
      <t>ハイソウ</t>
    </rPh>
    <phoneticPr fontId="3"/>
  </si>
  <si>
    <t xml:space="preserve">    Ｂ　4　（折なし）</t>
  </si>
  <si>
    <t xml:space="preserve">    Ａ3（二つ折り納品）</t>
  </si>
  <si>
    <t>合計</t>
  </si>
  <si>
    <t>　　　tel.047-489-6133</t>
    <phoneticPr fontId="3"/>
  </si>
  <si>
    <t>※天災や感染症の蔓延により、エリアによって配布出来ない場合もございます。</t>
    <phoneticPr fontId="3"/>
  </si>
  <si>
    <t xml:space="preserve">    Ｂ3（二つ折り納品）</t>
  </si>
  <si>
    <t xml:space="preserve">※表示欄に「●」を入力すると、その市に
</t>
    <phoneticPr fontId="3"/>
  </si>
  <si>
    <t xml:space="preserve">〒276-0004　千葉県八千代市島田台981-1 </t>
    <phoneticPr fontId="3"/>
  </si>
  <si>
    <t>※エリア部数と同数の折込をご希望の場合は『●』を、少ない部数をご希望の場合は数字を、チェック欄に入力ください。</t>
  </si>
  <si>
    <t>※四六判91ｋｇ以上は厚物となります。（裁断により多少の誤差あり。1部あたりのｇ基準あり。）
※【併配】【折物】【特殊形状】の料金は別途お見積りさせていただきますので、お問合せください。</t>
  </si>
  <si>
    <t>該当するエリア番号の色が変わります。</t>
    <phoneticPr fontId="3"/>
  </si>
  <si>
    <t>受付時間</t>
    <rPh sb="0" eb="4">
      <t>ウケツケジカン</t>
    </rPh>
    <phoneticPr fontId="3"/>
  </si>
  <si>
    <t>月・金：8時～17時</t>
  </si>
  <si>
    <t>※土日祝日は休業。
月曜祝日の場合は、15時まで納品受付</t>
    <phoneticPr fontId="3"/>
  </si>
  <si>
    <t>※水曜・木曜・金曜の3日間で配布となります。（時期によっては変則発行になる場合がございます。詳しくはお問合せください）</t>
  </si>
  <si>
    <t>火：納品不可</t>
    <rPh sb="2" eb="6">
      <t>ノウヒンフカ</t>
    </rPh>
    <phoneticPr fontId="3"/>
  </si>
  <si>
    <t>※配布部数はエリア内にある実際の世帯数と一致しない場合がございます。</t>
    <phoneticPr fontId="3"/>
  </si>
  <si>
    <t>水・木：9時～17時</t>
    <phoneticPr fontId="3"/>
  </si>
  <si>
    <t>※梱包の都合上、1エリア 200部以上（200部以下のエリア、調整、厚物・特殊サイズは対象外）での折込数量の設定をお勧めします。</t>
  </si>
  <si>
    <t>折込チラシ申込書⑤</t>
    <phoneticPr fontId="3"/>
  </si>
  <si>
    <t>鎌ヶ谷版</t>
    <phoneticPr fontId="3"/>
  </si>
  <si>
    <t>鎌ヶ谷市</t>
  </si>
  <si>
    <t>034038</t>
  </si>
  <si>
    <t>034010</t>
  </si>
  <si>
    <t>034039</t>
  </si>
  <si>
    <t>034011</t>
  </si>
  <si>
    <t>034040</t>
  </si>
  <si>
    <t xml:space="preserve"> 中央</t>
  </si>
  <si>
    <t>034041</t>
  </si>
  <si>
    <t>034012</t>
  </si>
  <si>
    <t>034042</t>
  </si>
  <si>
    <t>034013</t>
  </si>
  <si>
    <t>034043</t>
  </si>
  <si>
    <t>034014</t>
  </si>
  <si>
    <t>034044</t>
    <phoneticPr fontId="3"/>
  </si>
  <si>
    <t>034015</t>
  </si>
  <si>
    <t>034078</t>
    <phoneticPr fontId="3"/>
  </si>
  <si>
    <t>034016</t>
    <phoneticPr fontId="3"/>
  </si>
  <si>
    <t>鎌ヶ谷</t>
  </si>
  <si>
    <t>034077</t>
    <phoneticPr fontId="3"/>
  </si>
  <si>
    <t>034073</t>
  </si>
  <si>
    <t>南初富</t>
  </si>
  <si>
    <t>034045</t>
  </si>
  <si>
    <t>034017</t>
  </si>
  <si>
    <t>034046</t>
  </si>
  <si>
    <t>034018</t>
  </si>
  <si>
    <t>034047</t>
  </si>
  <si>
    <t>034019</t>
  </si>
  <si>
    <t>034048</t>
  </si>
  <si>
    <t>034020</t>
  </si>
  <si>
    <t>034049</t>
  </si>
  <si>
    <t>034021</t>
    <phoneticPr fontId="3"/>
  </si>
  <si>
    <t>南・東鎌ヶ谷</t>
  </si>
  <si>
    <t>東初富</t>
  </si>
  <si>
    <t>034050</t>
  </si>
  <si>
    <t>034022</t>
  </si>
  <si>
    <t>034051</t>
  </si>
  <si>
    <t>034023</t>
  </si>
  <si>
    <t>034052</t>
  </si>
  <si>
    <t>034024</t>
  </si>
  <si>
    <t>道野辺中央</t>
  </si>
  <si>
    <t>034070</t>
  </si>
  <si>
    <t>034053</t>
  </si>
  <si>
    <t>034071</t>
  </si>
  <si>
    <t>034054</t>
  </si>
  <si>
    <t>北初富・初富本町・初富</t>
    <rPh sb="9" eb="11">
      <t>ハツトミ</t>
    </rPh>
    <phoneticPr fontId="3"/>
  </si>
  <si>
    <t>034055</t>
  </si>
  <si>
    <t>034026</t>
  </si>
  <si>
    <t>034056</t>
  </si>
  <si>
    <t>034027</t>
    <phoneticPr fontId="3"/>
  </si>
  <si>
    <t>034057</t>
  </si>
  <si>
    <t>034076</t>
    <phoneticPr fontId="3"/>
  </si>
  <si>
    <t>034058</t>
  </si>
  <si>
    <t>北中沢</t>
  </si>
  <si>
    <t>034059</t>
  </si>
  <si>
    <t>034028</t>
  </si>
  <si>
    <t>東道野辺</t>
  </si>
  <si>
    <t>034072</t>
  </si>
  <si>
    <t>034060</t>
  </si>
  <si>
    <t>034029</t>
  </si>
  <si>
    <t>鎌ケ谷グリーンハイツ</t>
  </si>
  <si>
    <t>034030</t>
  </si>
  <si>
    <t>034067</t>
  </si>
  <si>
    <t>034031</t>
  </si>
  <si>
    <t>034068</t>
  </si>
  <si>
    <t>東中沢</t>
  </si>
  <si>
    <t>034069</t>
  </si>
  <si>
    <t>034032</t>
  </si>
  <si>
    <t>新鎌ヶ谷</t>
  </si>
  <si>
    <t>034066</t>
  </si>
  <si>
    <t>白井市</t>
  </si>
  <si>
    <t>034033</t>
  </si>
  <si>
    <t>034061</t>
  </si>
  <si>
    <t>034034</t>
  </si>
  <si>
    <t>034062</t>
  </si>
  <si>
    <t>富岡・右京塚・道野辺本町</t>
  </si>
  <si>
    <t>034063</t>
  </si>
  <si>
    <t>034035</t>
  </si>
  <si>
    <t>034064</t>
  </si>
  <si>
    <t>034036</t>
  </si>
  <si>
    <t>034065</t>
    <phoneticPr fontId="3"/>
  </si>
  <si>
    <t>034037</t>
  </si>
  <si>
    <t>034074</t>
    <phoneticPr fontId="3"/>
  </si>
  <si>
    <t>034075</t>
    <phoneticPr fontId="3"/>
  </si>
  <si>
    <t>冨士</t>
  </si>
  <si>
    <t>表示</t>
    <phoneticPr fontId="3"/>
  </si>
  <si>
    <t>白井市・鎌ケ谷市</t>
    <rPh sb="4" eb="8">
      <t>カマガヤシ</t>
    </rPh>
    <phoneticPr fontId="3"/>
  </si>
  <si>
    <t>※表示欄に「●」を入力すると、その市に</t>
    <phoneticPr fontId="3"/>
  </si>
  <si>
    <t>藤原１A</t>
  </si>
  <si>
    <t>藤原１B</t>
  </si>
  <si>
    <t>藤原２</t>
  </si>
  <si>
    <t>藤原３</t>
  </si>
  <si>
    <t>藤原５A</t>
  </si>
  <si>
    <t>藤原６A・８</t>
  </si>
  <si>
    <t>藤原５B・６B</t>
  </si>
  <si>
    <t>藤原７A</t>
  </si>
  <si>
    <t>藤原７B</t>
  </si>
  <si>
    <t>上山町１A</t>
  </si>
  <si>
    <t>上山町１B</t>
  </si>
  <si>
    <t>上山町１C</t>
  </si>
  <si>
    <t>上山町１D</t>
  </si>
  <si>
    <t>上山町２A</t>
  </si>
  <si>
    <t>上山町２B</t>
  </si>
  <si>
    <t>上山町３A</t>
  </si>
  <si>
    <t>上山町３B</t>
  </si>
  <si>
    <t>上山町３Ｃ</t>
  </si>
  <si>
    <t>旭町１</t>
  </si>
  <si>
    <t>旭町２</t>
  </si>
  <si>
    <t>旭町３</t>
  </si>
  <si>
    <t>旭町５</t>
  </si>
  <si>
    <t>前貝塚町A</t>
  </si>
  <si>
    <t>前貝塚町B</t>
  </si>
  <si>
    <t>前貝塚町Ｃ</t>
  </si>
  <si>
    <t>前貝塚町F</t>
  </si>
  <si>
    <t>旭町６・前貝塚町Ｄ</t>
  </si>
  <si>
    <t>行田１</t>
  </si>
  <si>
    <t>行田２</t>
  </si>
  <si>
    <t>行田３</t>
  </si>
  <si>
    <t>行田町A</t>
  </si>
  <si>
    <t>行田町B・古作4</t>
  </si>
  <si>
    <t>柏井町１A</t>
  </si>
  <si>
    <t>柏井町１B</t>
  </si>
  <si>
    <t>柏井町１C</t>
  </si>
  <si>
    <t>柏井町２</t>
  </si>
  <si>
    <t>夏見台１A</t>
  </si>
  <si>
    <t>夏見台１B</t>
  </si>
  <si>
    <t>夏見台２</t>
  </si>
  <si>
    <t>夏見台３A</t>
  </si>
  <si>
    <t>夏見台３B</t>
  </si>
  <si>
    <t>夏見台４</t>
  </si>
  <si>
    <t>夏見台５・６</t>
  </si>
  <si>
    <t>夏見１</t>
  </si>
  <si>
    <t>夏見２A</t>
  </si>
  <si>
    <t>夏見２B</t>
  </si>
  <si>
    <t>夏見３A</t>
  </si>
  <si>
    <t>夏見３B</t>
  </si>
  <si>
    <t>夏見４A</t>
  </si>
  <si>
    <t>夏見４B</t>
  </si>
  <si>
    <t>夏見５</t>
  </si>
  <si>
    <t>夏見6A・夏見台2A</t>
  </si>
  <si>
    <t>夏見６B</t>
  </si>
  <si>
    <t>北本町１A</t>
  </si>
  <si>
    <t>北本町１B</t>
  </si>
  <si>
    <t>北本町１C</t>
  </si>
  <si>
    <t>北本町２A</t>
  </si>
  <si>
    <t>北本町２B</t>
  </si>
  <si>
    <t>北本町２C</t>
  </si>
  <si>
    <t>北本町２Ｄ</t>
  </si>
  <si>
    <t>山手２</t>
  </si>
  <si>
    <t>山手３</t>
  </si>
  <si>
    <t>馬込西2・3</t>
  </si>
  <si>
    <t>馬込西2・旭町4</t>
  </si>
  <si>
    <t>馬込西1・馬込町</t>
  </si>
  <si>
    <t>馬込町</t>
  </si>
  <si>
    <t>丸山１A</t>
  </si>
  <si>
    <t>丸山１B</t>
  </si>
  <si>
    <t>丸山２A</t>
  </si>
  <si>
    <t>丸山２B</t>
  </si>
  <si>
    <t>丸山３A</t>
  </si>
  <si>
    <t>丸山３B</t>
  </si>
  <si>
    <t>丸山４Ａ</t>
  </si>
  <si>
    <t>丸山４B</t>
  </si>
  <si>
    <t>丸山５</t>
  </si>
  <si>
    <t>宮本１A</t>
  </si>
  <si>
    <t>宮本１B</t>
  </si>
  <si>
    <t>宮本２</t>
  </si>
  <si>
    <t>宮本３</t>
  </si>
  <si>
    <t>宮本４</t>
  </si>
  <si>
    <t>宮本５</t>
  </si>
  <si>
    <t>宮本６A</t>
  </si>
  <si>
    <t>宮本６B</t>
  </si>
  <si>
    <t>宮本７</t>
  </si>
  <si>
    <t>宮本８A</t>
  </si>
  <si>
    <t>宮本８B</t>
  </si>
  <si>
    <t>宮本９</t>
  </si>
  <si>
    <t>東船橋１Ａ</t>
  </si>
  <si>
    <t>東船橋１Ｂ</t>
  </si>
  <si>
    <t>東船橋２</t>
  </si>
  <si>
    <t>東船橋３Ａ</t>
  </si>
  <si>
    <t>東船橋３Ｂ</t>
  </si>
  <si>
    <t>東船橋４Ａ</t>
  </si>
  <si>
    <t>東船橋４B</t>
  </si>
  <si>
    <t>東船橋５</t>
  </si>
  <si>
    <t>東船橋６</t>
  </si>
  <si>
    <t>東船橋７</t>
  </si>
  <si>
    <t>浜町1Ａ</t>
  </si>
  <si>
    <t>浜町１Ｂ</t>
  </si>
  <si>
    <t>浜町２</t>
  </si>
  <si>
    <t>若松２(若松団地)</t>
  </si>
  <si>
    <t>海神３A</t>
  </si>
  <si>
    <t>海神３B</t>
  </si>
  <si>
    <t>海神３C</t>
  </si>
  <si>
    <t>海神４A</t>
  </si>
  <si>
    <t>海神４B</t>
  </si>
  <si>
    <t>海神５A</t>
  </si>
  <si>
    <t>海神５B</t>
  </si>
  <si>
    <t>海神６A</t>
  </si>
  <si>
    <t>海神６B</t>
  </si>
  <si>
    <t>海神町南１A</t>
  </si>
  <si>
    <t>海神町西１･南１B</t>
  </si>
  <si>
    <t>海神町東１</t>
  </si>
  <si>
    <t>海神１Ａ</t>
  </si>
  <si>
    <t>海神１Ｂ</t>
  </si>
  <si>
    <t>海神２Ａ</t>
  </si>
  <si>
    <t>海神２Ｂ</t>
  </si>
  <si>
    <t>本町１Ａ</t>
  </si>
  <si>
    <t>本町１B</t>
  </si>
  <si>
    <t>本町２Ａ</t>
  </si>
  <si>
    <t>本町２Ｂ</t>
  </si>
  <si>
    <t>本町３</t>
  </si>
  <si>
    <t>本町４Ａ</t>
  </si>
  <si>
    <t>本町４B</t>
  </si>
  <si>
    <t>本町５</t>
  </si>
  <si>
    <t>本町６Ａ</t>
  </si>
  <si>
    <t>本町６B</t>
  </si>
  <si>
    <t>本町6C</t>
  </si>
  <si>
    <t>本町７</t>
  </si>
  <si>
    <t>南本町Ａ</t>
  </si>
  <si>
    <t>南本町B</t>
  </si>
  <si>
    <t>栄町１A</t>
  </si>
  <si>
    <t>栄町１B</t>
  </si>
  <si>
    <t>湊町１</t>
  </si>
  <si>
    <t>湊町２</t>
  </si>
  <si>
    <t>湊町３</t>
  </si>
  <si>
    <t>市場１・２</t>
  </si>
  <si>
    <t>市場２・３</t>
  </si>
  <si>
    <t>市場４・５Ａ</t>
  </si>
  <si>
    <t>市場４・５B</t>
  </si>
  <si>
    <t>駿河台１Ａ</t>
  </si>
  <si>
    <t>駿河台１B</t>
  </si>
  <si>
    <t>高野台１</t>
  </si>
  <si>
    <t>高野台２</t>
  </si>
  <si>
    <t>高野台３</t>
  </si>
  <si>
    <t>高野台４・５</t>
  </si>
  <si>
    <t>八木が谷１</t>
  </si>
  <si>
    <t>八木が谷２</t>
  </si>
  <si>
    <t>八木が谷３</t>
  </si>
  <si>
    <t>八木が谷４・５みやぎ台１</t>
  </si>
  <si>
    <t>みやぎ台２・３・４</t>
  </si>
  <si>
    <t>咲が丘１Ａ</t>
  </si>
  <si>
    <t>咲が丘１Ｂ</t>
  </si>
  <si>
    <t>咲が丘２Ａ</t>
  </si>
  <si>
    <t>咲が丘２Ｂ</t>
  </si>
  <si>
    <t>咲が丘３</t>
  </si>
  <si>
    <t>咲が丘４Ａ</t>
  </si>
  <si>
    <t>咲が丘４Ｂ</t>
  </si>
  <si>
    <t>二和東１・２</t>
  </si>
  <si>
    <t>二和東３・４</t>
  </si>
  <si>
    <t>二和東５Ａ</t>
  </si>
  <si>
    <t>二和東５Ｂ</t>
  </si>
  <si>
    <t>二和東６Ａ</t>
  </si>
  <si>
    <t>二和東６Ｂ</t>
  </si>
  <si>
    <t>二和西１・２・５</t>
  </si>
  <si>
    <t>二和西４・６</t>
  </si>
  <si>
    <t>高根町</t>
  </si>
  <si>
    <t>金杉４</t>
  </si>
  <si>
    <t>金杉５</t>
  </si>
  <si>
    <t>金杉６</t>
  </si>
  <si>
    <t>金杉７</t>
  </si>
  <si>
    <t>金杉８</t>
  </si>
  <si>
    <t>金杉町</t>
  </si>
  <si>
    <t>金杉台１</t>
  </si>
  <si>
    <t>金杉台2</t>
  </si>
  <si>
    <t>緑台１・２</t>
  </si>
  <si>
    <t>三咲１・二和東１</t>
  </si>
  <si>
    <t>三咲２</t>
  </si>
  <si>
    <t>三咲３</t>
  </si>
  <si>
    <t>三咲４</t>
  </si>
  <si>
    <t>三咲５・６</t>
  </si>
  <si>
    <t>三咲７</t>
  </si>
  <si>
    <t>三咲８</t>
  </si>
  <si>
    <t>三咲９</t>
  </si>
  <si>
    <t>南三咲１</t>
  </si>
  <si>
    <t>南三咲２</t>
  </si>
  <si>
    <t>南三咲３</t>
  </si>
  <si>
    <t>南三咲４</t>
  </si>
  <si>
    <t>大穴北１</t>
  </si>
  <si>
    <t>大穴北２</t>
  </si>
  <si>
    <t>大穴北３</t>
  </si>
  <si>
    <t>大穴北４</t>
  </si>
  <si>
    <t>大穴北８</t>
  </si>
  <si>
    <t>大穴南１A</t>
  </si>
  <si>
    <t>大穴南１B</t>
  </si>
  <si>
    <t>大穴南２A</t>
  </si>
  <si>
    <t>大穴南２B</t>
  </si>
  <si>
    <t>大穴南３・４</t>
  </si>
  <si>
    <t>大穴南５</t>
  </si>
  <si>
    <t>鎌ヶ谷１</t>
  </si>
  <si>
    <t>鎌ヶ谷２</t>
  </si>
  <si>
    <t>鎌ヶ谷３</t>
  </si>
  <si>
    <t>鎌ヶ谷４</t>
  </si>
  <si>
    <t>鎌ヶ谷５</t>
  </si>
  <si>
    <t>鎌ヶ谷６・７</t>
  </si>
  <si>
    <t>鎌ヶ谷８・９</t>
  </si>
  <si>
    <t>鎌ヶ谷９</t>
  </si>
  <si>
    <t>南鎌ヶ谷1</t>
  </si>
  <si>
    <t>南鎌ヶ谷１・３</t>
  </si>
  <si>
    <t>南鎌ヶ谷２・４</t>
  </si>
  <si>
    <t>東鎌ヶ谷１</t>
  </si>
  <si>
    <t>東鎌ヶ谷２</t>
  </si>
  <si>
    <t>東鎌ヶ谷３</t>
  </si>
  <si>
    <t>道野辺中央１・３</t>
  </si>
  <si>
    <t>道野辺中央２・４</t>
  </si>
  <si>
    <t>道野辺中央５</t>
  </si>
  <si>
    <t>東道野辺１</t>
  </si>
  <si>
    <t>東道野辺２</t>
  </si>
  <si>
    <t>東道野辺３</t>
  </si>
  <si>
    <t>東道野辺４</t>
  </si>
  <si>
    <t>東道野辺５</t>
  </si>
  <si>
    <t>東道野辺６</t>
  </si>
  <si>
    <t>東道野辺７</t>
  </si>
  <si>
    <t>西道野辺
(グリーンハイツ)</t>
  </si>
  <si>
    <t>新鎌ケ谷１Ａ・２Ａ</t>
  </si>
  <si>
    <t>新鎌ケ谷１Ｂ･２Ｂ</t>
  </si>
  <si>
    <t>新鎌ケ谷３・４</t>
  </si>
  <si>
    <t>冨士・北</t>
  </si>
  <si>
    <t>冨士・中央</t>
  </si>
  <si>
    <t>冨士・西</t>
  </si>
  <si>
    <t>冨士・南</t>
  </si>
  <si>
    <t>冨士・東</t>
  </si>
  <si>
    <t>冨士（南園・根上）</t>
  </si>
  <si>
    <t>冨士（南園）</t>
  </si>
  <si>
    <t>中央１</t>
  </si>
  <si>
    <t>中央２</t>
  </si>
  <si>
    <t>南初富１</t>
  </si>
  <si>
    <t>南初富２</t>
  </si>
  <si>
    <t>南初富３</t>
  </si>
  <si>
    <t>南初富４</t>
  </si>
  <si>
    <t>南初富５</t>
  </si>
  <si>
    <t>南初富５・６</t>
  </si>
  <si>
    <t>東初富１</t>
  </si>
  <si>
    <t>東初富２</t>
  </si>
  <si>
    <t>東初富３</t>
  </si>
  <si>
    <t>東初富４・６</t>
  </si>
  <si>
    <t>東初富５</t>
  </si>
  <si>
    <t>北初富</t>
  </si>
  <si>
    <t>初富本町１</t>
  </si>
  <si>
    <t>初富本町２</t>
  </si>
  <si>
    <t>初富Ａ</t>
  </si>
  <si>
    <t>初富Ｂ</t>
  </si>
  <si>
    <t>北中沢１・３</t>
  </si>
  <si>
    <t>北中沢２A</t>
  </si>
  <si>
    <t>北中沢２B</t>
  </si>
  <si>
    <t>東中沢１Ａ</t>
  </si>
  <si>
    <t>東中沢2A</t>
  </si>
  <si>
    <t>東中沢１Ｂ・２Ｂ</t>
  </si>
  <si>
    <t>東中沢３</t>
  </si>
  <si>
    <t>東中沢４</t>
  </si>
  <si>
    <t>富岡１・３</t>
  </si>
  <si>
    <t>富岡2</t>
  </si>
  <si>
    <t>道野辺本町１</t>
  </si>
  <si>
    <t>右京塚</t>
  </si>
  <si>
    <t>丸山１</t>
  </si>
  <si>
    <t>丸山２</t>
  </si>
  <si>
    <t>丸山３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</si>
</sst>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yyyy&quot;年&quot;m&quot;月分&quot;"/>
    <numFmt numFmtId="177" formatCode="m/d"/>
    <numFmt numFmtId="178" formatCode="m/d;@"/>
    <numFmt numFmtId="179" formatCode="&quot;更新日　&quot;yyyy/m/d"/>
    <numFmt numFmtId="180" formatCode="#,##0_ "/>
    <numFmt numFmtId="181" formatCode="#,###&quot;部&quot;"/>
    <numFmt numFmtId="182" formatCode="0.0"/>
  </numFmts>
  <fonts count="20" x14ac:knownFonts="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6"/>
      <name val="ＭＳ Ｐゴシック"/>
      <family val="3"/>
      <charset val="128"/>
    </font>
    <font>
      <sz val="11"/>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sz val="24"/>
      <name val="ＭＳ Ｐゴシック"/>
      <family val="3"/>
      <charset val="128"/>
    </font>
    <font>
      <b/>
      <sz val="12"/>
      <name val="ＭＳ Ｐゴシック"/>
      <family val="3"/>
      <charset val="128"/>
    </font>
    <font>
      <sz val="11"/>
      <color rgb="FF333333"/>
      <name val="ＭＳ Ｐゴシック"/>
      <family val="3"/>
      <charset val="128"/>
    </font>
  </fonts>
  <fills count="12">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theme="0" tint="-0.14996795556505021"/>
        <bgColor indexed="64"/>
      </patternFill>
    </fill>
    <fill>
      <patternFill patternType="solid">
        <fgColor indexed="45"/>
        <bgColor indexed="64"/>
      </patternFill>
    </fill>
    <fill>
      <patternFill patternType="solid">
        <fgColor rgb="FFFFC000"/>
        <bgColor indexed="64"/>
      </patternFill>
    </fill>
    <fill>
      <patternFill patternType="solid">
        <fgColor indexed="15"/>
        <bgColor indexed="64"/>
      </patternFill>
    </fill>
    <fill>
      <patternFill patternType="solid">
        <fgColor indexed="47"/>
        <bgColor indexed="64"/>
      </patternFill>
    </fill>
    <fill>
      <patternFill patternType="solid">
        <fgColor indexed="13"/>
        <bgColor indexed="64"/>
      </patternFill>
    </fill>
    <fill>
      <patternFill patternType="solid">
        <fgColor theme="8" tint="0.59999389629810485"/>
        <bgColor indexed="64"/>
      </patternFill>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auto="1"/>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ck">
        <color indexed="64"/>
      </right>
      <top style="hair">
        <color indexed="64"/>
      </top>
      <bottom/>
      <diagonal/>
    </border>
    <border>
      <left style="medium">
        <color indexed="64"/>
      </left>
      <right/>
      <top/>
      <bottom style="thin">
        <color indexed="64"/>
      </bottom>
      <diagonal/>
    </border>
    <border>
      <left/>
      <right style="thin">
        <color rgb="FF000000"/>
      </right>
      <top style="thin">
        <color indexed="64"/>
      </top>
      <bottom style="hair">
        <color indexed="64"/>
      </bottom>
      <diagonal/>
    </border>
    <border>
      <left/>
      <right style="medium">
        <color rgb="FF000000"/>
      </right>
      <top style="thin">
        <color indexed="64"/>
      </top>
      <bottom style="hair">
        <color indexed="64"/>
      </bottom>
      <diagonal/>
    </border>
    <border>
      <left/>
      <right style="thin">
        <color rgb="FF000000"/>
      </right>
      <top style="hair">
        <color indexed="64"/>
      </top>
      <bottom style="hair">
        <color indexed="64"/>
      </bottom>
      <diagonal/>
    </border>
    <border>
      <left/>
      <right style="medium">
        <color rgb="FF000000"/>
      </right>
      <top style="hair">
        <color indexed="64"/>
      </top>
      <bottom style="hair">
        <color indexed="64"/>
      </bottom>
      <diagonal/>
    </border>
    <border>
      <left/>
      <right style="thin">
        <color rgb="FF000000"/>
      </right>
      <top style="hair">
        <color indexed="64"/>
      </top>
      <bottom style="thin">
        <color indexed="64"/>
      </bottom>
      <diagonal/>
    </border>
    <border>
      <left/>
      <right style="medium">
        <color rgb="FF000000"/>
      </right>
      <top style="hair">
        <color indexed="64"/>
      </top>
      <bottom style="thin">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31">
    <xf numFmtId="0" fontId="0" fillId="0" borderId="0" xfId="0">
      <alignment vertical="center"/>
    </xf>
    <xf numFmtId="0" fontId="2" fillId="0" borderId="0" xfId="0" applyFont="1" applyAlignment="1">
      <alignmen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176" fontId="7" fillId="0" borderId="0" xfId="0" applyNumberFormat="1" applyFont="1" applyAlignment="1">
      <alignment horizontal="right"/>
    </xf>
    <xf numFmtId="14" fontId="0" fillId="0" borderId="0" xfId="0" applyNumberFormat="1">
      <alignment vertical="center"/>
    </xf>
    <xf numFmtId="0" fontId="8" fillId="0" borderId="0" xfId="0" applyFont="1" applyAlignment="1">
      <alignment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2" fillId="0" borderId="7" xfId="0" applyFont="1" applyBorder="1" applyAlignment="1">
      <alignment vertical="center" shrinkToFit="1"/>
    </xf>
    <xf numFmtId="0" fontId="0" fillId="0" borderId="7" xfId="0" applyBorder="1" applyAlignment="1">
      <alignment horizontal="right"/>
    </xf>
    <xf numFmtId="0" fontId="0" fillId="0" borderId="7" xfId="0" applyBorder="1">
      <alignment vertical="center"/>
    </xf>
    <xf numFmtId="177" fontId="9" fillId="0" borderId="7" xfId="0" applyNumberFormat="1" applyFont="1" applyBorder="1">
      <alignment vertical="center"/>
    </xf>
    <xf numFmtId="178" fontId="10" fillId="0" borderId="0" xfId="0" applyNumberFormat="1" applyFont="1" applyAlignment="1">
      <alignment vertical="center" shrinkToFit="1"/>
    </xf>
    <xf numFmtId="0" fontId="9" fillId="0" borderId="0" xfId="0" applyFont="1">
      <alignment vertical="center"/>
    </xf>
    <xf numFmtId="0" fontId="0" fillId="0" borderId="8" xfId="0" applyBorder="1" applyAlignment="1"/>
    <xf numFmtId="179" fontId="11" fillId="0" borderId="8" xfId="0" applyNumberFormat="1" applyFont="1" applyBorder="1" applyAlignment="1">
      <alignment vertical="top"/>
    </xf>
    <xf numFmtId="179" fontId="11" fillId="0" borderId="5" xfId="0" applyNumberFormat="1" applyFont="1" applyBorder="1" applyAlignment="1">
      <alignment horizontal="right" vertical="top"/>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49" fontId="12" fillId="2" borderId="18" xfId="0" applyNumberFormat="1" applyFont="1" applyFill="1" applyBorder="1" applyAlignment="1">
      <alignment horizontal="center" vertical="center" shrinkToFit="1"/>
    </xf>
    <xf numFmtId="0" fontId="0" fillId="2" borderId="19" xfId="0"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177" fontId="2" fillId="0" borderId="20"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177" fontId="2" fillId="0" borderId="21" xfId="0" applyNumberFormat="1" applyFont="1" applyBorder="1" applyAlignment="1">
      <alignment horizontal="center" vertical="center" shrinkToFit="1"/>
    </xf>
    <xf numFmtId="0" fontId="13" fillId="0" borderId="20" xfId="0" applyFont="1" applyBorder="1" applyAlignment="1">
      <alignment horizontal="left" vertical="center" shrinkToFit="1"/>
    </xf>
    <xf numFmtId="0" fontId="13" fillId="0" borderId="0" xfId="0" applyFont="1" applyAlignment="1">
      <alignment horizontal="left" vertical="center" shrinkToFit="1"/>
    </xf>
    <xf numFmtId="0" fontId="13" fillId="0" borderId="22" xfId="0" applyFont="1" applyBorder="1" applyAlignment="1">
      <alignment horizontal="left" vertical="center" shrinkToFit="1"/>
    </xf>
    <xf numFmtId="0" fontId="14" fillId="0" borderId="23" xfId="0" applyFont="1" applyBorder="1" applyAlignment="1">
      <alignment horizontal="center" vertical="center" shrinkToFit="1"/>
    </xf>
    <xf numFmtId="0" fontId="14" fillId="0" borderId="0" xfId="0" applyFont="1" applyAlignment="1">
      <alignment horizontal="center" vertical="center" shrinkToFit="1"/>
    </xf>
    <xf numFmtId="0" fontId="14"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0" fillId="0" borderId="23" xfId="0" applyBorder="1">
      <alignment vertical="center"/>
    </xf>
    <xf numFmtId="0" fontId="0" fillId="0" borderId="0" xfId="0">
      <alignment vertical="center"/>
    </xf>
    <xf numFmtId="49" fontId="6" fillId="0" borderId="24" xfId="0" applyNumberFormat="1" applyFont="1" applyBorder="1" applyAlignment="1">
      <alignment horizontal="center" vertical="center" shrinkToFit="1"/>
    </xf>
    <xf numFmtId="0" fontId="0" fillId="2" borderId="25" xfId="0" applyFill="1" applyBorder="1">
      <alignment vertical="center"/>
    </xf>
    <xf numFmtId="0" fontId="0" fillId="2" borderId="26"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pplyAlignment="1">
      <alignment horizontal="center" vertical="center"/>
    </xf>
    <xf numFmtId="0" fontId="0" fillId="2" borderId="8" xfId="0" applyFill="1" applyBorder="1" applyAlignment="1">
      <alignment horizontal="center" vertical="center"/>
    </xf>
    <xf numFmtId="49" fontId="12" fillId="2" borderId="8" xfId="0" applyNumberFormat="1" applyFont="1" applyFill="1" applyBorder="1" applyAlignment="1">
      <alignment horizontal="center" vertical="center" shrinkToFit="1"/>
    </xf>
    <xf numFmtId="0" fontId="0" fillId="2" borderId="29" xfId="0" applyFill="1" applyBorder="1" applyAlignment="1">
      <alignment horizontal="center" vertical="center"/>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0" fontId="13" fillId="0" borderId="32"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33" xfId="0" applyFont="1" applyBorder="1" applyAlignment="1">
      <alignment horizontal="left" vertical="center" shrinkToFit="1"/>
    </xf>
    <xf numFmtId="0" fontId="14" fillId="0" borderId="2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9"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9" xfId="0" applyFont="1" applyBorder="1" applyAlignment="1">
      <alignment horizontal="center" vertical="center" shrinkToFit="1"/>
    </xf>
    <xf numFmtId="0" fontId="0" fillId="0" borderId="34" xfId="0" applyBorder="1">
      <alignment vertical="center"/>
    </xf>
    <xf numFmtId="0" fontId="0" fillId="0" borderId="24" xfId="0" applyBorder="1">
      <alignment vertical="center"/>
    </xf>
    <xf numFmtId="49" fontId="6" fillId="0" borderId="35" xfId="0" applyNumberFormat="1" applyFont="1" applyBorder="1" applyAlignment="1">
      <alignment horizontal="center" vertical="center" shrinkToFit="1"/>
    </xf>
    <xf numFmtId="0" fontId="0" fillId="2" borderId="32" xfId="0" applyFill="1" applyBorder="1">
      <alignment vertical="center"/>
    </xf>
    <xf numFmtId="0" fontId="0" fillId="2" borderId="24" xfId="0" applyFill="1" applyBorder="1">
      <alignment vertical="center"/>
    </xf>
    <xf numFmtId="0" fontId="6" fillId="2" borderId="24" xfId="0" applyFont="1" applyFill="1" applyBorder="1" applyAlignment="1">
      <alignment horizontal="center" vertical="center" shrinkToFit="1"/>
    </xf>
    <xf numFmtId="0" fontId="0" fillId="2" borderId="33"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49" fontId="0" fillId="0" borderId="38" xfId="0" applyNumberFormat="1" applyBorder="1" applyAlignment="1">
      <alignment horizontal="left"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49" fontId="6" fillId="0" borderId="40" xfId="0" applyNumberFormat="1" applyFont="1" applyBorder="1" applyAlignment="1">
      <alignment horizontal="center" vertical="center" shrinkToFit="1"/>
    </xf>
    <xf numFmtId="0" fontId="0" fillId="0" borderId="40" xfId="0" applyBorder="1">
      <alignment vertical="center"/>
    </xf>
    <xf numFmtId="0" fontId="0" fillId="0" borderId="40" xfId="0" applyBorder="1" applyAlignment="1">
      <alignment horizontal="right" vertical="center"/>
    </xf>
    <xf numFmtId="0" fontId="6" fillId="0" borderId="40" xfId="0" applyFont="1" applyBorder="1" applyAlignment="1">
      <alignment horizontal="center" vertical="center" shrinkToFit="1"/>
    </xf>
    <xf numFmtId="0" fontId="0" fillId="0" borderId="40" xfId="0" applyBorder="1">
      <alignment vertical="center"/>
    </xf>
    <xf numFmtId="0" fontId="0" fillId="0" borderId="41" xfId="0" applyBorder="1">
      <alignment vertical="center"/>
    </xf>
    <xf numFmtId="0" fontId="0" fillId="0" borderId="17" xfId="0" applyBorder="1">
      <alignment vertical="center"/>
    </xf>
    <xf numFmtId="0" fontId="0" fillId="0" borderId="18" xfId="0" applyBorder="1">
      <alignment vertical="center"/>
    </xf>
    <xf numFmtId="0" fontId="0" fillId="2" borderId="19" xfId="0" applyFill="1" applyBorder="1">
      <alignment vertical="center"/>
    </xf>
    <xf numFmtId="0" fontId="0" fillId="3" borderId="28" xfId="0" applyFill="1" applyBorder="1">
      <alignment vertical="center"/>
    </xf>
    <xf numFmtId="0" fontId="0" fillId="3" borderId="8" xfId="0" applyFill="1" applyBorder="1">
      <alignment vertical="center"/>
    </xf>
    <xf numFmtId="0" fontId="0" fillId="0" borderId="8" xfId="0" applyBorder="1">
      <alignment vertical="center"/>
    </xf>
    <xf numFmtId="0" fontId="0" fillId="0" borderId="40" xfId="0" applyBorder="1" applyAlignment="1">
      <alignment vertical="center" shrinkToFi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27" xfId="0" applyFill="1" applyBorder="1" applyAlignment="1">
      <alignment horizontal="center" vertical="center"/>
    </xf>
    <xf numFmtId="0" fontId="6" fillId="2" borderId="23" xfId="0" applyFont="1" applyFill="1" applyBorder="1" applyAlignment="1">
      <alignment horizontal="center" vertical="top" wrapText="1" shrinkToFit="1"/>
    </xf>
    <xf numFmtId="0" fontId="6" fillId="2" borderId="0" xfId="0" applyFont="1" applyFill="1" applyAlignment="1">
      <alignment horizontal="center" vertical="top" wrapText="1" shrinkToFit="1"/>
    </xf>
    <xf numFmtId="0" fontId="6" fillId="2" borderId="22" xfId="0" applyFont="1" applyFill="1" applyBorder="1" applyAlignment="1">
      <alignment horizontal="center" vertical="top" wrapText="1" shrinkToFit="1"/>
    </xf>
    <xf numFmtId="177" fontId="2" fillId="0" borderId="44"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177" fontId="2" fillId="0" borderId="45" xfId="0" applyNumberFormat="1" applyFont="1" applyBorder="1" applyAlignment="1">
      <alignment horizontal="center" vertical="center" shrinkToFit="1"/>
    </xf>
    <xf numFmtId="0" fontId="0" fillId="0" borderId="20"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38" fontId="2" fillId="0" borderId="23" xfId="1" applyFont="1" applyBorder="1" applyAlignment="1">
      <alignment horizontal="center" vertical="center" shrinkToFit="1"/>
    </xf>
    <xf numFmtId="38" fontId="2" fillId="0" borderId="0" xfId="1" applyFont="1" applyAlignment="1">
      <alignment horizontal="center" vertical="center" shrinkToFit="1"/>
    </xf>
    <xf numFmtId="0" fontId="0" fillId="0" borderId="46" xfId="0" applyBorder="1">
      <alignment vertical="center"/>
    </xf>
    <xf numFmtId="177" fontId="13" fillId="2" borderId="20" xfId="0" applyNumberFormat="1" applyFont="1" applyFill="1" applyBorder="1" applyAlignment="1">
      <alignment horizontal="center" vertical="center" shrinkToFit="1"/>
    </xf>
    <xf numFmtId="177" fontId="13" fillId="2" borderId="0" xfId="0" applyNumberFormat="1" applyFont="1" applyFill="1" applyAlignment="1">
      <alignment horizontal="center" vertical="center" shrinkToFit="1"/>
    </xf>
    <xf numFmtId="177" fontId="13" fillId="2" borderId="47" xfId="0" applyNumberFormat="1"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22" xfId="0" applyFont="1" applyFill="1" applyBorder="1" applyAlignment="1">
      <alignment horizontal="center"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49" fontId="0" fillId="0" borderId="51" xfId="0" applyNumberFormat="1" applyBorder="1" applyAlignment="1">
      <alignment horizontal="left" vertical="center" shrinkToFit="1"/>
    </xf>
    <xf numFmtId="38" fontId="1" fillId="2" borderId="9" xfId="1" applyFill="1" applyBorder="1" applyAlignment="1">
      <alignment vertical="center"/>
    </xf>
    <xf numFmtId="38" fontId="1" fillId="2" borderId="10" xfId="1" applyFill="1" applyBorder="1" applyAlignment="1">
      <alignment vertical="center"/>
    </xf>
    <xf numFmtId="38" fontId="1" fillId="2" borderId="11" xfId="1" applyFill="1" applyBorder="1" applyAlignment="1">
      <alignment vertical="center"/>
    </xf>
    <xf numFmtId="0" fontId="0" fillId="0" borderId="0" xfId="0" applyAlignment="1">
      <alignment horizontal="left" vertical="center"/>
    </xf>
    <xf numFmtId="0" fontId="13" fillId="0" borderId="44"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2" xfId="0" applyFont="1" applyBorder="1" applyAlignment="1">
      <alignment horizontal="left" vertical="center" shrinkToFit="1"/>
    </xf>
    <xf numFmtId="38" fontId="2" fillId="0" borderId="53" xfId="1" applyFont="1" applyBorder="1" applyAlignment="1">
      <alignment horizontal="center" vertical="center" shrinkToFit="1"/>
    </xf>
    <xf numFmtId="38" fontId="2" fillId="0" borderId="7" xfId="1" applyFont="1" applyBorder="1" applyAlignment="1">
      <alignment horizontal="center" vertical="center" shrinkToFit="1"/>
    </xf>
    <xf numFmtId="38" fontId="15" fillId="2" borderId="54" xfId="1" applyFont="1" applyFill="1" applyBorder="1" applyAlignment="1">
      <alignment horizontal="center" vertical="center"/>
    </xf>
    <xf numFmtId="38" fontId="15" fillId="2" borderId="8" xfId="1" applyFont="1" applyFill="1" applyBorder="1" applyAlignment="1">
      <alignment horizontal="center" vertical="center"/>
    </xf>
    <xf numFmtId="38" fontId="15" fillId="2" borderId="55" xfId="1"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vertical="center" shrinkToFit="1"/>
    </xf>
    <xf numFmtId="0" fontId="0" fillId="0" borderId="7" xfId="0" applyBorder="1" applyAlignment="1">
      <alignment vertical="center" shrinkToFit="1"/>
    </xf>
    <xf numFmtId="177" fontId="13" fillId="2" borderId="54" xfId="0" applyNumberFormat="1" applyFont="1" applyFill="1" applyBorder="1" applyAlignment="1">
      <alignment horizontal="center" vertical="center" shrinkToFit="1"/>
    </xf>
    <xf numFmtId="177" fontId="13" fillId="2" borderId="8" xfId="0" applyNumberFormat="1" applyFont="1" applyFill="1" applyBorder="1" applyAlignment="1">
      <alignment horizontal="center" vertical="center" shrinkToFit="1"/>
    </xf>
    <xf numFmtId="177" fontId="13" fillId="2" borderId="56" xfId="0" applyNumberFormat="1"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0" fontId="6" fillId="2" borderId="2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6" fillId="2" borderId="29" xfId="0" applyFont="1" applyFill="1" applyBorder="1" applyAlignment="1">
      <alignment horizontal="center" vertical="top" wrapText="1" shrinkToFit="1"/>
    </xf>
    <xf numFmtId="49" fontId="0" fillId="0" borderId="4" xfId="0" applyNumberFormat="1" applyBorder="1" applyAlignment="1">
      <alignment horizontal="left" vertical="center"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180" fontId="6" fillId="0" borderId="58" xfId="1" applyNumberFormat="1" applyFont="1" applyBorder="1" applyAlignment="1">
      <alignment vertical="center"/>
    </xf>
    <xf numFmtId="180" fontId="6" fillId="0" borderId="59" xfId="1" applyNumberFormat="1" applyFont="1" applyBorder="1" applyAlignment="1">
      <alignment vertical="center"/>
    </xf>
    <xf numFmtId="181" fontId="11" fillId="0" borderId="59" xfId="1" applyNumberFormat="1" applyFont="1" applyBorder="1" applyAlignment="1">
      <alignment vertical="center"/>
    </xf>
    <xf numFmtId="0" fontId="8" fillId="0" borderId="59" xfId="2" applyFont="1" applyBorder="1" applyAlignment="1">
      <alignment horizontal="center" vertical="center"/>
    </xf>
    <xf numFmtId="0" fontId="8" fillId="0" borderId="59" xfId="2" applyFont="1" applyBorder="1">
      <alignment vertical="center"/>
    </xf>
    <xf numFmtId="0" fontId="11" fillId="0" borderId="59" xfId="2" applyFont="1" applyBorder="1">
      <alignment vertical="center"/>
    </xf>
    <xf numFmtId="0" fontId="11" fillId="0" borderId="60" xfId="2" applyFont="1" applyBorder="1">
      <alignment vertical="center"/>
    </xf>
    <xf numFmtId="0" fontId="1" fillId="3" borderId="61" xfId="2" applyFill="1" applyBorder="1" applyAlignment="1">
      <alignment horizontal="center" vertical="center" shrinkToFit="1"/>
    </xf>
    <xf numFmtId="0" fontId="1" fillId="3" borderId="62" xfId="2" applyFill="1" applyBorder="1" applyAlignment="1">
      <alignment horizontal="center" vertical="center" shrinkToFit="1"/>
    </xf>
    <xf numFmtId="0" fontId="1" fillId="3" borderId="63" xfId="2" applyFill="1" applyBorder="1" applyAlignment="1">
      <alignment horizontal="center" vertical="center" shrinkToFit="1"/>
    </xf>
    <xf numFmtId="0" fontId="1" fillId="3" borderId="2" xfId="2" applyFill="1" applyBorder="1" applyAlignment="1">
      <alignment horizontal="center" vertical="center" shrinkToFit="1"/>
    </xf>
    <xf numFmtId="0" fontId="1" fillId="3" borderId="3" xfId="2" applyFill="1" applyBorder="1" applyAlignment="1">
      <alignment horizontal="center" vertical="center" shrinkToFit="1"/>
    </xf>
    <xf numFmtId="0" fontId="1" fillId="3" borderId="64" xfId="2" applyFill="1" applyBorder="1" applyAlignment="1">
      <alignment horizontal="center" vertical="center" shrinkToFit="1"/>
    </xf>
    <xf numFmtId="0" fontId="1" fillId="3" borderId="65" xfId="2" applyFill="1" applyBorder="1" applyAlignment="1">
      <alignment horizontal="center" vertical="center" shrinkToFit="1"/>
    </xf>
    <xf numFmtId="0" fontId="1" fillId="3" borderId="66" xfId="2" applyFill="1" applyBorder="1" applyAlignment="1">
      <alignment horizontal="center" vertical="center" shrinkToFit="1"/>
    </xf>
    <xf numFmtId="0" fontId="1" fillId="3" borderId="61" xfId="0" applyFont="1" applyFill="1" applyBorder="1" applyAlignment="1">
      <alignment horizontal="center" vertical="center" shrinkToFit="1"/>
    </xf>
    <xf numFmtId="0" fontId="1" fillId="3" borderId="62" xfId="0" applyFont="1" applyFill="1" applyBorder="1" applyAlignment="1">
      <alignment horizontal="center" vertical="center" shrinkToFit="1"/>
    </xf>
    <xf numFmtId="0" fontId="1" fillId="3" borderId="63"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0" fillId="0" borderId="67" xfId="0" applyBorder="1">
      <alignment vertical="center"/>
    </xf>
    <xf numFmtId="0" fontId="0" fillId="0" borderId="68" xfId="0" applyBorder="1">
      <alignment vertical="center"/>
    </xf>
    <xf numFmtId="38" fontId="6" fillId="0" borderId="68" xfId="1" applyFont="1" applyBorder="1" applyAlignment="1">
      <alignment horizontal="center" vertical="center" shrinkToFit="1"/>
    </xf>
    <xf numFmtId="38" fontId="6" fillId="0" borderId="64" xfId="1" applyFont="1" applyBorder="1" applyAlignment="1">
      <alignment horizontal="center" vertical="center"/>
    </xf>
    <xf numFmtId="38" fontId="6" fillId="0" borderId="65" xfId="1" applyFont="1" applyBorder="1" applyAlignment="1">
      <alignment horizontal="center" vertical="center"/>
    </xf>
    <xf numFmtId="38" fontId="6" fillId="0" borderId="66" xfId="1" applyFont="1" applyBorder="1" applyAlignment="1">
      <alignment horizontal="center" vertical="center"/>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70" xfId="0" applyBorder="1" applyAlignment="1">
      <alignment vertical="center" shrinkToFit="1"/>
    </xf>
    <xf numFmtId="38" fontId="6" fillId="0" borderId="71" xfId="1" applyFont="1" applyBorder="1" applyAlignment="1">
      <alignment horizontal="center" vertical="center" shrinkToFit="1"/>
    </xf>
    <xf numFmtId="38" fontId="6" fillId="0" borderId="35" xfId="1" applyFont="1" applyBorder="1" applyAlignment="1">
      <alignment horizontal="center" vertical="center" shrinkToFit="1"/>
    </xf>
    <xf numFmtId="38" fontId="6" fillId="0" borderId="72" xfId="1" applyFont="1" applyBorder="1" applyAlignment="1">
      <alignment horizontal="center" vertical="center" shrinkToFit="1"/>
    </xf>
    <xf numFmtId="38" fontId="6" fillId="0" borderId="73" xfId="1" applyFont="1" applyBorder="1" applyAlignment="1">
      <alignment horizontal="center" vertical="center" shrinkToFit="1"/>
    </xf>
    <xf numFmtId="38" fontId="6" fillId="0" borderId="74" xfId="1" applyFont="1" applyBorder="1" applyAlignment="1">
      <alignment horizontal="center" vertical="center" shrinkToFit="1"/>
    </xf>
    <xf numFmtId="6" fontId="0" fillId="0" borderId="70" xfId="0" applyNumberFormat="1" applyBorder="1" applyAlignment="1">
      <alignment vertical="center" shrinkToFit="1"/>
    </xf>
    <xf numFmtId="38" fontId="6" fillId="0" borderId="34" xfId="1" applyFont="1" applyBorder="1" applyAlignment="1">
      <alignment horizontal="center" vertical="center" shrinkToFit="1"/>
    </xf>
    <xf numFmtId="38" fontId="6" fillId="0" borderId="24" xfId="1" applyFont="1" applyBorder="1" applyAlignment="1">
      <alignment horizontal="center" vertical="center" shrinkToFit="1"/>
    </xf>
    <xf numFmtId="38" fontId="6" fillId="0" borderId="75" xfId="1" applyFont="1" applyBorder="1" applyAlignment="1">
      <alignment horizontal="center" vertical="center" shrinkToFit="1"/>
    </xf>
    <xf numFmtId="38" fontId="6" fillId="0" borderId="76" xfId="1" applyFont="1" applyBorder="1" applyAlignment="1">
      <alignment horizontal="center" vertical="center" shrinkToFit="1"/>
    </xf>
    <xf numFmtId="38" fontId="6" fillId="0" borderId="77" xfId="1" applyFont="1" applyBorder="1" applyAlignment="1">
      <alignment horizontal="center" vertical="center" shrinkToFit="1"/>
    </xf>
    <xf numFmtId="38" fontId="6" fillId="0" borderId="78" xfId="1" applyFont="1" applyBorder="1" applyAlignment="1">
      <alignment horizontal="center" vertical="center" shrinkToFit="1"/>
    </xf>
    <xf numFmtId="38" fontId="6" fillId="0" borderId="70" xfId="1" applyFont="1" applyBorder="1" applyAlignment="1">
      <alignment horizontal="center" vertical="center" shrinkToFit="1"/>
    </xf>
    <xf numFmtId="49" fontId="0" fillId="0" borderId="69" xfId="0" applyNumberFormat="1" applyBorder="1" applyAlignment="1">
      <alignment horizontal="center" vertical="center" shrinkToFit="1"/>
    </xf>
    <xf numFmtId="49" fontId="0" fillId="0" borderId="70" xfId="0" applyNumberFormat="1" applyBorder="1" applyAlignment="1">
      <alignment horizontal="center" vertical="center" shrinkToFit="1"/>
    </xf>
    <xf numFmtId="0" fontId="16" fillId="4" borderId="69" xfId="0" applyFont="1" applyFill="1" applyBorder="1" applyAlignment="1">
      <alignment horizontal="center" vertical="center" shrinkToFit="1"/>
    </xf>
    <xf numFmtId="0" fontId="16" fillId="4" borderId="70" xfId="0" applyFont="1" applyFill="1" applyBorder="1" applyAlignment="1">
      <alignment horizontal="center" vertical="center" shrinkToFit="1"/>
    </xf>
    <xf numFmtId="38" fontId="15" fillId="4" borderId="70" xfId="1" applyFont="1" applyFill="1" applyBorder="1" applyAlignment="1">
      <alignment horizontal="center" vertical="center" shrinkToFit="1"/>
    </xf>
    <xf numFmtId="38" fontId="15" fillId="4" borderId="79" xfId="1" applyFont="1" applyFill="1" applyBorder="1" applyAlignment="1">
      <alignment horizontal="center" vertical="center" shrinkToFit="1"/>
    </xf>
    <xf numFmtId="38" fontId="15" fillId="4" borderId="72" xfId="1" applyFont="1" applyFill="1" applyBorder="1" applyAlignment="1">
      <alignment horizontal="center" vertical="center" shrinkToFit="1"/>
    </xf>
    <xf numFmtId="38" fontId="15" fillId="4" borderId="35" xfId="1" applyFont="1" applyFill="1" applyBorder="1" applyAlignment="1">
      <alignment horizontal="center" vertical="center" shrinkToFit="1"/>
    </xf>
    <xf numFmtId="38" fontId="15" fillId="4" borderId="73" xfId="1" applyFont="1" applyFill="1" applyBorder="1" applyAlignment="1">
      <alignment horizontal="center" vertical="center" shrinkToFit="1"/>
    </xf>
    <xf numFmtId="0" fontId="0" fillId="0" borderId="71" xfId="0" applyBorder="1" applyAlignment="1">
      <alignment vertical="center" shrinkToFit="1"/>
    </xf>
    <xf numFmtId="0" fontId="0" fillId="0" borderId="35" xfId="0" applyBorder="1" applyAlignment="1">
      <alignment vertical="center" shrinkToFit="1"/>
    </xf>
    <xf numFmtId="0" fontId="0" fillId="0" borderId="80" xfId="0" applyBorder="1" applyAlignment="1">
      <alignment vertical="center" shrinkToFit="1"/>
    </xf>
    <xf numFmtId="0" fontId="16" fillId="4" borderId="81" xfId="0" applyFont="1" applyFill="1" applyBorder="1" applyAlignment="1">
      <alignment horizontal="center" vertical="center" shrinkToFit="1"/>
    </xf>
    <xf numFmtId="0" fontId="16" fillId="4" borderId="82" xfId="0" applyFont="1" applyFill="1" applyBorder="1" applyAlignment="1">
      <alignment horizontal="center" vertical="center" shrinkToFit="1"/>
    </xf>
    <xf numFmtId="38" fontId="15" fillId="4" borderId="82" xfId="1" applyFont="1" applyFill="1" applyBorder="1" applyAlignment="1">
      <alignment horizontal="center" vertical="center" shrinkToFit="1"/>
    </xf>
    <xf numFmtId="38" fontId="15" fillId="4" borderId="83" xfId="1" applyFont="1" applyFill="1" applyBorder="1" applyAlignment="1">
      <alignment horizontal="center" vertical="center" shrinkToFit="1"/>
    </xf>
    <xf numFmtId="38" fontId="15" fillId="4" borderId="84" xfId="1" applyFont="1" applyFill="1" applyBorder="1" applyAlignment="1">
      <alignment horizontal="center" vertical="center" shrinkToFit="1"/>
    </xf>
    <xf numFmtId="38" fontId="15" fillId="4" borderId="85" xfId="1" applyFont="1" applyFill="1" applyBorder="1" applyAlignment="1">
      <alignment horizontal="center" vertical="center" shrinkToFit="1"/>
    </xf>
    <xf numFmtId="38" fontId="15" fillId="4" borderId="86" xfId="1" applyFont="1" applyFill="1" applyBorder="1" applyAlignment="1">
      <alignment horizontal="center" vertical="center" shrinkToFit="1"/>
    </xf>
    <xf numFmtId="0" fontId="6" fillId="0" borderId="1" xfId="0" applyFont="1" applyBorder="1" applyAlignment="1">
      <alignment horizontal="center" vertical="center" textRotation="255"/>
    </xf>
    <xf numFmtId="0" fontId="6" fillId="0" borderId="87" xfId="0" applyFont="1" applyBorder="1" applyAlignment="1">
      <alignment horizontal="center" vertical="center" textRotation="255"/>
    </xf>
    <xf numFmtId="38" fontId="7" fillId="0" borderId="63" xfId="1" applyFont="1" applyBorder="1" applyAlignment="1">
      <alignment horizontal="center" vertical="center"/>
    </xf>
    <xf numFmtId="38" fontId="7" fillId="0" borderId="2" xfId="1" applyFont="1" applyBorder="1" applyAlignment="1">
      <alignment horizontal="center" vertical="center"/>
    </xf>
    <xf numFmtId="38" fontId="7" fillId="0" borderId="87" xfId="1" applyFont="1" applyBorder="1" applyAlignment="1">
      <alignment horizontal="center" vertical="center"/>
    </xf>
    <xf numFmtId="0" fontId="17" fillId="0" borderId="63"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31" xfId="0" applyFont="1" applyBorder="1" applyAlignment="1">
      <alignment horizontal="center" vertical="center" shrinkToFit="1"/>
    </xf>
    <xf numFmtId="0" fontId="6" fillId="0" borderId="30" xfId="0" applyFont="1" applyBorder="1" applyAlignment="1">
      <alignment horizontal="center" vertical="center" textRotation="255"/>
    </xf>
    <xf numFmtId="0" fontId="6" fillId="0" borderId="22" xfId="0" applyFont="1" applyBorder="1" applyAlignment="1">
      <alignment horizontal="center" vertical="center" textRotation="255"/>
    </xf>
    <xf numFmtId="38" fontId="7" fillId="0" borderId="23" xfId="1" applyFont="1" applyBorder="1" applyAlignment="1">
      <alignment horizontal="center" vertical="center"/>
    </xf>
    <xf numFmtId="38" fontId="7" fillId="0" borderId="0" xfId="1" applyFont="1" applyAlignment="1">
      <alignment horizontal="center" vertical="center"/>
    </xf>
    <xf numFmtId="38" fontId="7" fillId="0" borderId="22" xfId="1" applyFont="1" applyBorder="1" applyAlignment="1">
      <alignment horizontal="center" vertical="center"/>
    </xf>
    <xf numFmtId="0" fontId="17" fillId="0" borderId="23" xfId="0" applyFont="1" applyBorder="1" applyAlignment="1">
      <alignment horizontal="center" vertical="center" shrinkToFit="1"/>
    </xf>
    <xf numFmtId="0" fontId="6" fillId="0" borderId="4" xfId="0" applyFont="1" applyBorder="1" applyAlignment="1">
      <alignment horizontal="center" vertical="center" textRotation="255"/>
    </xf>
    <xf numFmtId="0" fontId="6" fillId="0" borderId="88" xfId="0" applyFont="1" applyBorder="1" applyAlignment="1">
      <alignment horizontal="center" vertical="center" textRotation="255"/>
    </xf>
    <xf numFmtId="38" fontId="7" fillId="0" borderId="89" xfId="1" applyFont="1" applyBorder="1" applyAlignment="1">
      <alignment horizontal="center" vertical="center"/>
    </xf>
    <xf numFmtId="38" fontId="7" fillId="0" borderId="5" xfId="1" applyFont="1" applyBorder="1" applyAlignment="1">
      <alignment horizontal="center" vertical="center"/>
    </xf>
    <xf numFmtId="38" fontId="7" fillId="0" borderId="88" xfId="1" applyFont="1" applyBorder="1" applyAlignment="1">
      <alignment horizontal="center" vertical="center"/>
    </xf>
    <xf numFmtId="0" fontId="17" fillId="0" borderId="89"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38" fontId="15" fillId="4" borderId="90" xfId="1" applyFont="1" applyFill="1" applyBorder="1" applyAlignment="1">
      <alignment horizontal="center" vertical="center" shrinkToFit="1"/>
    </xf>
    <xf numFmtId="38" fontId="15" fillId="4" borderId="91" xfId="1" applyFont="1" applyFill="1" applyBorder="1" applyAlignment="1">
      <alignment horizontal="center" vertical="center" shrinkToFit="1"/>
    </xf>
    <xf numFmtId="38" fontId="15" fillId="4" borderId="92" xfId="1" applyFont="1" applyFill="1" applyBorder="1" applyAlignment="1">
      <alignment horizontal="center" vertical="center" shrinkToFit="1"/>
    </xf>
    <xf numFmtId="0" fontId="0" fillId="0" borderId="93" xfId="0" applyBorder="1">
      <alignment vertical="center"/>
    </xf>
    <xf numFmtId="0" fontId="0" fillId="0" borderId="94" xfId="0" applyBorder="1">
      <alignment vertical="center"/>
    </xf>
    <xf numFmtId="0" fontId="0" fillId="0" borderId="95" xfId="0" applyBorder="1">
      <alignment vertical="center"/>
    </xf>
    <xf numFmtId="38" fontId="6" fillId="0" borderId="96" xfId="1" applyFont="1" applyBorder="1" applyAlignment="1">
      <alignment horizontal="center" vertical="center"/>
    </xf>
    <xf numFmtId="38" fontId="6" fillId="0" borderId="94" xfId="1" applyFont="1" applyBorder="1" applyAlignment="1">
      <alignment horizontal="center" vertical="center"/>
    </xf>
    <xf numFmtId="38" fontId="6" fillId="0" borderId="95" xfId="1" applyFont="1" applyBorder="1" applyAlignment="1">
      <alignment horizontal="center" vertical="center"/>
    </xf>
    <xf numFmtId="38" fontId="6" fillId="0" borderId="97" xfId="1" applyFont="1" applyBorder="1" applyAlignment="1">
      <alignment horizontal="center" vertical="center"/>
    </xf>
    <xf numFmtId="38" fontId="6" fillId="0" borderId="98" xfId="1" applyFont="1" applyBorder="1" applyAlignment="1">
      <alignment horizontal="center" vertical="center"/>
    </xf>
    <xf numFmtId="38" fontId="6" fillId="0" borderId="99" xfId="1" applyFont="1" applyBorder="1" applyAlignment="1">
      <alignment horizontal="center" vertical="center"/>
    </xf>
    <xf numFmtId="0" fontId="10"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0" fillId="0" borderId="2" xfId="0" applyBorder="1">
      <alignment vertical="center"/>
    </xf>
    <xf numFmtId="0" fontId="0" fillId="0" borderId="10" xfId="0" applyBorder="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lignment vertical="center"/>
    </xf>
    <xf numFmtId="14" fontId="0" fillId="0" borderId="70" xfId="0" applyNumberFormat="1" applyBorder="1" applyAlignment="1">
      <alignment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0" fillId="0" borderId="0" xfId="3" applyFont="1" applyAlignment="1">
      <alignment vertical="center" textRotation="255"/>
    </xf>
    <xf numFmtId="0" fontId="1" fillId="0" borderId="93" xfId="3" applyBorder="1" applyAlignment="1">
      <alignment horizontal="center" vertical="center"/>
    </xf>
    <xf numFmtId="0" fontId="1" fillId="0" borderId="94" xfId="3" applyBorder="1" applyAlignment="1">
      <alignment horizontal="center" vertical="center"/>
    </xf>
    <xf numFmtId="0" fontId="1" fillId="0" borderId="95" xfId="3" applyBorder="1" applyAlignment="1">
      <alignment horizontal="center" vertical="center"/>
    </xf>
    <xf numFmtId="0" fontId="1" fillId="0" borderId="28" xfId="3" applyBorder="1" applyAlignment="1">
      <alignment horizontal="center" vertical="center"/>
    </xf>
    <xf numFmtId="0" fontId="1" fillId="0" borderId="8" xfId="3" applyBorder="1" applyAlignment="1">
      <alignment horizontal="center" vertical="center"/>
    </xf>
    <xf numFmtId="0" fontId="1" fillId="0" borderId="29" xfId="3" applyBorder="1" applyAlignment="1">
      <alignment horizontal="center" vertical="center"/>
    </xf>
    <xf numFmtId="0" fontId="1" fillId="0" borderId="100" xfId="3"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0" borderId="0" xfId="3" applyAlignment="1">
      <alignment vertical="center" textRotation="255"/>
    </xf>
    <xf numFmtId="0" fontId="1" fillId="0" borderId="102" xfId="3" applyBorder="1" applyAlignment="1">
      <alignment horizontal="center" vertical="center"/>
    </xf>
    <xf numFmtId="0" fontId="1" fillId="0" borderId="15" xfId="3" applyBorder="1" applyAlignment="1">
      <alignment horizontal="center" vertical="center"/>
    </xf>
    <xf numFmtId="0" fontId="1" fillId="0" borderId="16" xfId="3" applyBorder="1" applyAlignment="1">
      <alignment horizontal="center" vertical="center"/>
    </xf>
    <xf numFmtId="0" fontId="0" fillId="0" borderId="103" xfId="3" applyFont="1" applyBorder="1" applyAlignment="1">
      <alignment horizontal="center" vertical="center"/>
    </xf>
    <xf numFmtId="0" fontId="0" fillId="0" borderId="15" xfId="3" applyFont="1" applyBorder="1" applyAlignment="1">
      <alignment horizontal="center" vertical="center"/>
    </xf>
    <xf numFmtId="0" fontId="0" fillId="0" borderId="16" xfId="3" applyFont="1" applyBorder="1" applyAlignment="1">
      <alignment horizontal="center" vertical="center"/>
    </xf>
    <xf numFmtId="0" fontId="0" fillId="0" borderId="104" xfId="3" applyFont="1" applyBorder="1" applyAlignment="1">
      <alignment horizontal="center" vertical="center"/>
    </xf>
    <xf numFmtId="0" fontId="0" fillId="0" borderId="10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1" fillId="0" borderId="18" xfId="1" applyBorder="1" applyAlignment="1">
      <alignment vertical="center"/>
    </xf>
    <xf numFmtId="0" fontId="0" fillId="0" borderId="19" xfId="0" applyBorder="1">
      <alignment vertical="center"/>
    </xf>
    <xf numFmtId="0" fontId="0" fillId="6" borderId="18" xfId="0" applyFill="1" applyBorder="1" applyAlignment="1">
      <alignment horizontal="center" vertical="center"/>
    </xf>
    <xf numFmtId="0" fontId="0" fillId="6" borderId="106" xfId="0" applyFill="1" applyBorder="1" applyAlignment="1">
      <alignment horizontal="center" vertical="center"/>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5" xfId="0" applyBorder="1" applyAlignment="1">
      <alignment horizontal="left" shrinkToFit="1"/>
    </xf>
    <xf numFmtId="0" fontId="0" fillId="0" borderId="6" xfId="0" applyBorder="1" applyAlignment="1">
      <alignment horizontal="left" shrinkToFit="1"/>
    </xf>
    <xf numFmtId="0" fontId="1" fillId="0" borderId="107" xfId="3" applyBorder="1" applyAlignment="1">
      <alignment horizontal="center" vertical="center"/>
    </xf>
    <xf numFmtId="0" fontId="1" fillId="0" borderId="35" xfId="3" applyBorder="1" applyAlignment="1">
      <alignment horizontal="center" vertical="center"/>
    </xf>
    <xf numFmtId="0" fontId="1" fillId="0" borderId="80" xfId="3" applyBorder="1" applyAlignment="1">
      <alignment horizontal="center" vertical="center"/>
    </xf>
    <xf numFmtId="182" fontId="0" fillId="0" borderId="71" xfId="3" applyNumberFormat="1" applyFont="1" applyBorder="1" applyAlignment="1">
      <alignment horizontal="center" vertical="center"/>
    </xf>
    <xf numFmtId="182" fontId="0" fillId="0" borderId="35" xfId="3" applyNumberFormat="1" applyFont="1" applyBorder="1" applyAlignment="1">
      <alignment horizontal="center" vertical="center"/>
    </xf>
    <xf numFmtId="182" fontId="0" fillId="0" borderId="80" xfId="3" applyNumberFormat="1" applyFont="1" applyBorder="1" applyAlignment="1">
      <alignment horizontal="center" vertical="center"/>
    </xf>
    <xf numFmtId="182" fontId="0" fillId="0" borderId="108" xfId="3" applyNumberFormat="1" applyFont="1" applyBorder="1" applyAlignment="1">
      <alignment horizontal="center" vertical="center"/>
    </xf>
    <xf numFmtId="0" fontId="0" fillId="0" borderId="107" xfId="0" applyBorder="1" applyAlignment="1">
      <alignment horizontal="center" vertical="center" shrinkToFit="1"/>
    </xf>
    <xf numFmtId="0" fontId="0" fillId="0" borderId="35" xfId="0" applyBorder="1" applyAlignment="1">
      <alignment horizontal="center" vertical="center" shrinkToFit="1"/>
    </xf>
    <xf numFmtId="0" fontId="0" fillId="0" borderId="80" xfId="0" applyBorder="1" applyAlignment="1">
      <alignment horizontal="center" vertical="center" shrinkToFit="1"/>
    </xf>
    <xf numFmtId="38" fontId="1" fillId="0" borderId="35" xfId="1" applyBorder="1" applyAlignment="1">
      <alignment vertical="center"/>
    </xf>
    <xf numFmtId="0" fontId="0" fillId="0" borderId="35" xfId="0" applyBorder="1">
      <alignment vertical="center"/>
    </xf>
    <xf numFmtId="0" fontId="0" fillId="0" borderId="80" xfId="0" applyBorder="1">
      <alignment vertical="center"/>
    </xf>
    <xf numFmtId="0" fontId="0" fillId="7" borderId="35" xfId="0" applyFill="1" applyBorder="1" applyAlignment="1">
      <alignment horizontal="center" vertical="center"/>
    </xf>
    <xf numFmtId="0" fontId="0" fillId="7" borderId="108" xfId="0" applyFill="1" applyBorder="1" applyAlignment="1">
      <alignment horizontal="center" vertical="center"/>
    </xf>
    <xf numFmtId="0" fontId="18" fillId="5" borderId="1" xfId="0" applyFont="1" applyFill="1" applyBorder="1" applyAlignment="1">
      <alignment horizontal="center" vertical="center" shrinkToFit="1"/>
    </xf>
    <xf numFmtId="0" fontId="18" fillId="5" borderId="2" xfId="0" applyFont="1" applyFill="1" applyBorder="1" applyAlignment="1">
      <alignment horizontal="center" vertical="center" shrinkToFit="1"/>
    </xf>
    <xf numFmtId="0" fontId="18" fillId="0" borderId="2" xfId="0" applyFont="1" applyBorder="1" applyAlignment="1">
      <alignment horizontal="center" shrinkToFit="1"/>
    </xf>
    <xf numFmtId="0" fontId="18" fillId="0" borderId="3" xfId="0" applyFont="1" applyBorder="1" applyAlignment="1">
      <alignment horizontal="center" shrinkToFit="1"/>
    </xf>
    <xf numFmtId="0" fontId="0" fillId="0" borderId="109" xfId="0" applyBorder="1" applyAlignment="1">
      <alignment horizontal="center" vertical="center"/>
    </xf>
    <xf numFmtId="0" fontId="0" fillId="0" borderId="91" xfId="0" applyBorder="1" applyAlignment="1">
      <alignment horizontal="center" vertical="center"/>
    </xf>
    <xf numFmtId="0" fontId="0" fillId="0" borderId="110" xfId="0" applyBorder="1" applyAlignment="1">
      <alignment horizontal="center" vertical="center"/>
    </xf>
    <xf numFmtId="38" fontId="1" fillId="0" borderId="91" xfId="1" applyBorder="1" applyAlignment="1">
      <alignment vertical="center"/>
    </xf>
    <xf numFmtId="0" fontId="0" fillId="0" borderId="91" xfId="0" applyBorder="1">
      <alignment vertical="center"/>
    </xf>
    <xf numFmtId="0" fontId="0" fillId="0" borderId="110" xfId="0" applyBorder="1">
      <alignment vertical="center"/>
    </xf>
    <xf numFmtId="0" fontId="0" fillId="8" borderId="91" xfId="0" applyFill="1" applyBorder="1" applyAlignment="1">
      <alignment horizontal="center" vertical="center"/>
    </xf>
    <xf numFmtId="0" fontId="0" fillId="8" borderId="111" xfId="0" applyFill="1" applyBorder="1" applyAlignment="1">
      <alignment horizontal="center" vertical="center"/>
    </xf>
    <xf numFmtId="0" fontId="18" fillId="5" borderId="30" xfId="0" applyFont="1" applyFill="1" applyBorder="1" applyAlignment="1">
      <alignment horizontal="center" vertical="center" shrinkToFit="1"/>
    </xf>
    <xf numFmtId="0" fontId="18" fillId="5" borderId="0" xfId="0" applyFont="1" applyFill="1" applyAlignment="1">
      <alignment horizontal="center" vertical="center" shrinkToFit="1"/>
    </xf>
    <xf numFmtId="0" fontId="18" fillId="0" borderId="0" xfId="0" applyFont="1" applyAlignment="1">
      <alignment horizontal="center" shrinkToFit="1"/>
    </xf>
    <xf numFmtId="0" fontId="18" fillId="0" borderId="31" xfId="0" applyFont="1" applyBorder="1" applyAlignment="1">
      <alignment horizontal="center" shrinkToFit="1"/>
    </xf>
    <xf numFmtId="0" fontId="0" fillId="0" borderId="71" xfId="3" applyFont="1" applyBorder="1" applyAlignment="1">
      <alignment horizontal="center" vertical="center"/>
    </xf>
    <xf numFmtId="0" fontId="0" fillId="0" borderId="35" xfId="3" applyFont="1" applyBorder="1" applyAlignment="1">
      <alignment horizontal="center" vertical="center"/>
    </xf>
    <xf numFmtId="0" fontId="0" fillId="0" borderId="108" xfId="3"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12" xfId="0" applyBorder="1" applyAlignment="1">
      <alignment horizontal="center" vertical="center"/>
    </xf>
    <xf numFmtId="38" fontId="1" fillId="0" borderId="59" xfId="1" applyBorder="1" applyAlignment="1">
      <alignment vertical="center"/>
    </xf>
    <xf numFmtId="0" fontId="0" fillId="0" borderId="59" xfId="0" applyBorder="1">
      <alignment vertical="center"/>
    </xf>
    <xf numFmtId="0" fontId="0" fillId="0" borderId="60"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1" fillId="0" borderId="113" xfId="3" applyBorder="1" applyAlignment="1">
      <alignment horizontal="center" vertical="center"/>
    </xf>
    <xf numFmtId="0" fontId="1" fillId="0" borderId="40" xfId="3" applyBorder="1" applyAlignment="1">
      <alignment horizontal="center" vertical="center"/>
    </xf>
    <xf numFmtId="0" fontId="1" fillId="0" borderId="41" xfId="3" applyBorder="1" applyAlignment="1">
      <alignment horizontal="center" vertical="center"/>
    </xf>
    <xf numFmtId="182" fontId="0" fillId="0" borderId="114" xfId="3" applyNumberFormat="1" applyFont="1" applyBorder="1" applyAlignment="1">
      <alignment horizontal="center" vertical="center"/>
    </xf>
    <xf numFmtId="182" fontId="0" fillId="0" borderId="40" xfId="3" applyNumberFormat="1" applyFont="1" applyBorder="1" applyAlignment="1">
      <alignment horizontal="center" vertical="center"/>
    </xf>
    <xf numFmtId="182" fontId="0" fillId="0" borderId="41" xfId="3" applyNumberFormat="1" applyFont="1" applyBorder="1" applyAlignment="1">
      <alignment horizontal="center" vertical="center"/>
    </xf>
    <xf numFmtId="182" fontId="0" fillId="0" borderId="115" xfId="3" applyNumberFormat="1" applyFont="1" applyBorder="1" applyAlignment="1">
      <alignment horizontal="center" vertical="center"/>
    </xf>
    <xf numFmtId="0" fontId="0" fillId="0" borderId="2" xfId="0" applyBorder="1" applyAlignment="1">
      <alignment horizontal="left" vertical="center" shrinkToFit="1"/>
    </xf>
    <xf numFmtId="0" fontId="18" fillId="0" borderId="49" xfId="0" applyFont="1" applyBorder="1" applyAlignment="1">
      <alignment horizontal="right" vertical="center" shrinkToFit="1"/>
    </xf>
    <xf numFmtId="0" fontId="18" fillId="0" borderId="50" xfId="0" applyFont="1" applyBorder="1" applyAlignment="1">
      <alignment horizontal="right" vertical="center" shrinkToFit="1"/>
    </xf>
    <xf numFmtId="0" fontId="18" fillId="0" borderId="51" xfId="0" applyFont="1" applyBorder="1" applyAlignment="1">
      <alignment horizontal="right" vertical="center" shrinkToFit="1"/>
    </xf>
    <xf numFmtId="0" fontId="0" fillId="0" borderId="0" xfId="3" applyFont="1">
      <alignment vertical="center"/>
    </xf>
    <xf numFmtId="0" fontId="0" fillId="0" borderId="105" xfId="0" applyBorder="1" applyAlignment="1">
      <alignment horizontal="center" vertical="center" wrapText="1"/>
    </xf>
    <xf numFmtId="0" fontId="0" fillId="0" borderId="18" xfId="0" applyBorder="1" applyAlignment="1">
      <alignment horizontal="center" vertical="center" wrapText="1"/>
    </xf>
    <xf numFmtId="0" fontId="0" fillId="0" borderId="106" xfId="0" applyBorder="1" applyAlignment="1">
      <alignment horizontal="center" vertical="center" wrapText="1"/>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37" xfId="0" applyBorder="1" applyAlignment="1">
      <alignment horizontal="left" vertical="center" shrinkToFit="1"/>
    </xf>
    <xf numFmtId="0" fontId="0" fillId="0" borderId="0" xfId="0" applyAlignment="1">
      <alignment horizontal="left" vertical="center" wrapText="1" shrinkToFit="1"/>
    </xf>
    <xf numFmtId="0" fontId="0" fillId="0" borderId="31" xfId="0" applyBorder="1" applyAlignment="1">
      <alignment horizontal="left" vertical="center" wrapText="1" shrinkToFit="1"/>
    </xf>
    <xf numFmtId="0" fontId="1" fillId="0" borderId="0" xfId="3">
      <alignment vertical="center"/>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16" fillId="0" borderId="0" xfId="0" applyFont="1" applyAlignment="1">
      <alignment vertical="center" wrapTex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5" xfId="0" applyBorder="1" applyAlignment="1">
      <alignment horizontal="left" vertical="center"/>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9" fillId="0" borderId="0" xfId="0" applyFo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xf>
    <xf numFmtId="14" fontId="9" fillId="0" borderId="0" xfId="0" applyNumberFormat="1" applyFont="1">
      <alignment vertical="center"/>
    </xf>
    <xf numFmtId="38" fontId="15" fillId="4" borderId="25" xfId="1" applyFont="1" applyFill="1" applyBorder="1" applyAlignment="1">
      <alignment horizontal="center" vertical="center" shrinkToFit="1"/>
    </xf>
    <xf numFmtId="38" fontId="15" fillId="4" borderId="26" xfId="1" applyFont="1" applyFill="1" applyBorder="1" applyAlignment="1">
      <alignment horizontal="center" vertical="center" shrinkToFit="1"/>
    </xf>
    <xf numFmtId="38" fontId="15" fillId="4" borderId="116" xfId="1" applyFont="1" applyFill="1" applyBorder="1" applyAlignment="1">
      <alignment horizontal="center" vertical="center" shrinkToFit="1"/>
    </xf>
    <xf numFmtId="38" fontId="6" fillId="0" borderId="79" xfId="1" applyFont="1" applyBorder="1" applyAlignment="1">
      <alignment horizontal="center" vertical="center" shrinkToFit="1"/>
    </xf>
    <xf numFmtId="0" fontId="0" fillId="0" borderId="72" xfId="0" applyBorder="1" applyAlignment="1">
      <alignment horizontal="center" vertical="center" shrinkToFit="1"/>
    </xf>
    <xf numFmtId="0" fontId="1" fillId="0" borderId="117" xfId="3" applyBorder="1" applyAlignment="1">
      <alignment horizontal="center" vertical="center"/>
    </xf>
    <xf numFmtId="0" fontId="0" fillId="0" borderId="103" xfId="0" applyBorder="1" applyAlignment="1">
      <alignment horizontal="center" vertical="center"/>
    </xf>
    <xf numFmtId="0" fontId="0" fillId="0" borderId="15"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182" fontId="1" fillId="0" borderId="0" xfId="3" applyNumberFormat="1">
      <alignment vertical="center"/>
    </xf>
    <xf numFmtId="0" fontId="0" fillId="0" borderId="71" xfId="0" applyBorder="1" applyAlignment="1">
      <alignment horizontal="center" vertical="center"/>
    </xf>
    <xf numFmtId="0" fontId="0" fillId="0" borderId="35"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14"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05" xfId="0" applyBorder="1" applyAlignment="1">
      <alignment horizontal="left" vertical="center" wrapText="1"/>
    </xf>
    <xf numFmtId="0" fontId="0" fillId="0" borderId="18" xfId="0" applyBorder="1" applyAlignment="1">
      <alignment horizontal="left" vertical="center" wrapText="1"/>
    </xf>
    <xf numFmtId="0" fontId="0" fillId="0" borderId="106" xfId="0" applyBorder="1" applyAlignment="1">
      <alignment horizontal="lef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3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96"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07" xfId="0" applyBorder="1" applyAlignment="1">
      <alignment horizontal="center" vertical="center"/>
    </xf>
    <xf numFmtId="0" fontId="0" fillId="0" borderId="80" xfId="0" applyBorder="1" applyAlignment="1">
      <alignment horizontal="center" vertical="center"/>
    </xf>
    <xf numFmtId="38" fontId="1" fillId="0" borderId="71" xfId="1" applyBorder="1" applyAlignment="1">
      <alignment horizontal="center" vertical="center"/>
    </xf>
    <xf numFmtId="38" fontId="1" fillId="0" borderId="35" xfId="1" applyBorder="1" applyAlignment="1">
      <alignment horizontal="center" vertical="center"/>
    </xf>
    <xf numFmtId="0" fontId="0" fillId="9" borderId="35" xfId="0" applyFill="1" applyBorder="1" applyAlignment="1">
      <alignment horizontal="center" vertical="center"/>
    </xf>
    <xf numFmtId="0" fontId="0" fillId="9" borderId="108" xfId="0" applyFill="1" applyBorder="1" applyAlignment="1">
      <alignment horizontal="center" vertical="center"/>
    </xf>
    <xf numFmtId="0" fontId="0" fillId="10" borderId="35" xfId="0" applyFill="1" applyBorder="1" applyAlignment="1">
      <alignment horizontal="center" vertical="center"/>
    </xf>
    <xf numFmtId="0" fontId="0" fillId="10" borderId="108" xfId="0" applyFill="1" applyBorder="1" applyAlignment="1">
      <alignment horizontal="center" vertical="center"/>
    </xf>
    <xf numFmtId="0" fontId="18" fillId="0" borderId="2" xfId="0" applyFont="1" applyBorder="1" applyAlignment="1">
      <alignment horizontal="left" shrinkToFit="1"/>
    </xf>
    <xf numFmtId="0" fontId="18" fillId="0" borderId="3" xfId="0" applyFont="1" applyBorder="1" applyAlignment="1">
      <alignment horizontal="left" shrinkToFit="1"/>
    </xf>
    <xf numFmtId="0" fontId="0" fillId="0" borderId="88" xfId="0" applyBorder="1" applyAlignment="1">
      <alignment horizontal="center" vertical="center" shrinkToFit="1"/>
    </xf>
    <xf numFmtId="38" fontId="1" fillId="0" borderId="89" xfId="1" applyBorder="1" applyAlignment="1">
      <alignment horizontal="center" vertical="center"/>
    </xf>
    <xf numFmtId="38" fontId="1" fillId="0" borderId="5" xfId="1" applyBorder="1" applyAlignment="1">
      <alignment horizontal="center" vertical="center"/>
    </xf>
    <xf numFmtId="0" fontId="0" fillId="0" borderId="5" xfId="0" applyBorder="1">
      <alignment vertical="center"/>
    </xf>
    <xf numFmtId="0" fontId="0" fillId="0" borderId="88" xfId="0" applyBorder="1">
      <alignment vertical="center"/>
    </xf>
    <xf numFmtId="0" fontId="0" fillId="11" borderId="5" xfId="0" applyFill="1" applyBorder="1" applyAlignment="1">
      <alignment horizontal="center" vertical="center"/>
    </xf>
    <xf numFmtId="0" fontId="0" fillId="11" borderId="6" xfId="0" applyFill="1" applyBorder="1" applyAlignment="1">
      <alignment horizontal="center" vertical="center"/>
    </xf>
    <xf numFmtId="0" fontId="18" fillId="0" borderId="0" xfId="0" applyFont="1" applyAlignment="1">
      <alignment horizontal="left" shrinkToFit="1"/>
    </xf>
    <xf numFmtId="0" fontId="18" fillId="0" borderId="31" xfId="0" applyFont="1" applyBorder="1" applyAlignment="1">
      <alignment horizontal="left" shrinkToFit="1"/>
    </xf>
    <xf numFmtId="38" fontId="1" fillId="0" borderId="124" xfId="1" applyBorder="1" applyAlignment="1">
      <alignment horizontal="center" vertical="center"/>
    </xf>
    <xf numFmtId="38" fontId="1" fillId="0" borderId="59" xfId="1" applyBorder="1" applyAlignment="1">
      <alignment horizontal="center" vertical="center"/>
    </xf>
    <xf numFmtId="0" fontId="0" fillId="0" borderId="0" xfId="0" applyAlignment="1">
      <alignment horizontal="left" vertical="center" shrinkToFit="1"/>
    </xf>
    <xf numFmtId="0" fontId="0" fillId="0" borderId="5" xfId="0" applyBorder="1" applyAlignment="1">
      <alignment horizontal="left" vertical="center"/>
    </xf>
  </cellXfs>
  <cellStyles count="4">
    <cellStyle name="桁区切り" xfId="1" builtinId="6"/>
    <cellStyle name="標準" xfId="0" builtinId="0"/>
    <cellStyle name="標準 2" xfId="3" xr:uid="{B1163AF8-CBB7-440A-A85C-2005C336965B}"/>
    <cellStyle name="標準_新規フォーマット（柏）" xfId="2" xr:uid="{1FBA7BE7-9C03-421A-935C-3E9CC0AA9327}"/>
  </cellStyles>
  <dxfs count="214">
    <dxf>
      <font>
        <condense val="0"/>
        <extend val="0"/>
        <color indexed="22"/>
      </font>
    </dxf>
    <dxf>
      <font>
        <condense val="0"/>
        <extend val="0"/>
        <color indexed="9"/>
      </font>
    </dxf>
    <dxf>
      <font>
        <condense val="0"/>
        <extend val="0"/>
        <color indexed="9"/>
      </font>
    </dxf>
    <dxf>
      <fill>
        <patternFill>
          <bgColor indexed="48"/>
        </patternFill>
      </fill>
    </dxf>
    <dxf>
      <fill>
        <patternFill>
          <bgColor indexed="45"/>
        </patternFill>
      </fill>
    </dxf>
    <dxf>
      <fill>
        <patternFill>
          <bgColor indexed="11"/>
        </patternFill>
      </fill>
    </dxf>
    <dxf>
      <fill>
        <patternFill>
          <bgColor indexed="15"/>
        </patternFill>
      </fill>
    </dxf>
    <dxf>
      <fill>
        <patternFill>
          <bgColor indexed="55"/>
        </patternFill>
      </fill>
    </dxf>
    <dxf>
      <fill>
        <patternFill>
          <bgColor indexed="13"/>
        </patternFill>
      </fill>
    </dxf>
    <dxf>
      <fill>
        <patternFill>
          <bgColor indexed="45"/>
        </patternFill>
      </fill>
    </dxf>
    <dxf>
      <fill>
        <patternFill>
          <bgColor indexed="48"/>
        </patternFill>
      </fill>
    </dxf>
    <dxf>
      <fill>
        <patternFill>
          <bgColor indexed="48"/>
        </patternFill>
      </fill>
    </dxf>
    <dxf>
      <fill>
        <patternFill>
          <bgColor indexed="52"/>
        </patternFill>
      </fill>
    </dxf>
    <dxf>
      <fill>
        <patternFill>
          <bgColor indexed="45"/>
        </patternFill>
      </fill>
    </dxf>
    <dxf>
      <fill>
        <patternFill>
          <bgColor indexed="11"/>
        </patternFill>
      </fill>
    </dxf>
    <dxf>
      <fill>
        <patternFill>
          <bgColor indexed="52"/>
        </patternFill>
      </fill>
    </dxf>
    <dxf>
      <fill>
        <patternFill>
          <bgColor indexed="15"/>
        </patternFill>
      </fill>
    </dxf>
    <dxf>
      <fill>
        <patternFill>
          <bgColor indexed="48"/>
        </patternFill>
      </fill>
    </dxf>
    <dxf>
      <fill>
        <patternFill>
          <bgColor indexed="13"/>
        </patternFill>
      </fill>
    </dxf>
    <dxf>
      <fill>
        <patternFill>
          <bgColor indexed="45"/>
        </patternFill>
      </fill>
    </dxf>
    <dxf>
      <fill>
        <patternFill>
          <bgColor indexed="11"/>
        </patternFill>
      </fill>
    </dxf>
    <dxf>
      <fill>
        <patternFill>
          <bgColor indexed="55"/>
        </patternFill>
      </fill>
    </dxf>
    <dxf>
      <fill>
        <patternFill>
          <bgColor indexed="52"/>
        </patternFill>
      </fill>
    </dxf>
    <dxf>
      <fill>
        <patternFill>
          <bgColor indexed="48"/>
        </patternFill>
      </fill>
    </dxf>
    <dxf>
      <fill>
        <patternFill>
          <bgColor indexed="13"/>
        </patternFill>
      </fill>
    </dxf>
    <dxf>
      <fill>
        <patternFill>
          <bgColor indexed="48"/>
        </patternFill>
      </fill>
    </dxf>
    <dxf>
      <fill>
        <patternFill>
          <bgColor indexed="15"/>
        </patternFill>
      </fill>
    </dxf>
    <dxf>
      <fill>
        <patternFill>
          <bgColor indexed="11"/>
        </patternFill>
      </fill>
    </dxf>
    <dxf>
      <fill>
        <patternFill>
          <bgColor indexed="55"/>
        </patternFill>
      </fill>
    </dxf>
    <dxf>
      <fill>
        <patternFill>
          <bgColor indexed="15"/>
        </patternFill>
      </fill>
    </dxf>
    <dxf>
      <fill>
        <patternFill>
          <bgColor indexed="52"/>
        </patternFill>
      </fill>
    </dxf>
    <dxf>
      <fill>
        <patternFill>
          <bgColor indexed="11"/>
        </patternFill>
      </fill>
    </dxf>
    <dxf>
      <fill>
        <patternFill>
          <bgColor indexed="55"/>
        </patternFill>
      </fill>
    </dxf>
    <dxf>
      <fill>
        <patternFill>
          <bgColor indexed="55"/>
        </patternFill>
      </fill>
    </dxf>
    <dxf>
      <fill>
        <patternFill>
          <bgColor indexed="13"/>
        </patternFill>
      </fill>
    </dxf>
    <dxf>
      <fill>
        <patternFill>
          <bgColor indexed="47"/>
        </patternFill>
      </fill>
    </dxf>
    <dxf>
      <fill>
        <patternFill>
          <bgColor indexed="47"/>
        </patternFill>
      </fill>
    </dxf>
    <dxf>
      <fill>
        <patternFill>
          <bgColor indexed="13"/>
        </patternFill>
      </fill>
    </dxf>
    <dxf>
      <fill>
        <patternFill>
          <bgColor indexed="47"/>
        </patternFill>
      </fill>
    </dxf>
    <dxf>
      <fill>
        <patternFill>
          <bgColor theme="8" tint="0.59996337778862885"/>
        </patternFill>
      </fill>
    </dxf>
    <dxf>
      <fill>
        <patternFill>
          <bgColor indexed="11"/>
        </patternFill>
      </fill>
    </dxf>
    <dxf>
      <fill>
        <patternFill>
          <bgColor indexed="13"/>
        </patternFill>
      </fill>
    </dxf>
    <dxf>
      <fill>
        <patternFill>
          <bgColor indexed="45"/>
        </patternFill>
      </fill>
    </dxf>
    <dxf>
      <fill>
        <patternFill>
          <bgColor indexed="15"/>
        </patternFill>
      </fill>
    </dxf>
    <dxf>
      <fill>
        <patternFill>
          <bgColor indexed="45"/>
        </patternFill>
      </fill>
    </dxf>
    <dxf>
      <fill>
        <patternFill>
          <bgColor indexed="52"/>
        </patternFill>
      </fill>
    </dxf>
    <dxf>
      <fill>
        <patternFill>
          <bgColor indexed="15"/>
        </patternFill>
      </fill>
    </dxf>
    <dxf>
      <fill>
        <patternFill>
          <bgColor indexed="52"/>
        </patternFill>
      </fill>
    </dxf>
    <dxf>
      <fill>
        <patternFill>
          <bgColor indexed="48"/>
        </patternFill>
      </fill>
    </dxf>
    <dxf>
      <fill>
        <patternFill>
          <bgColor indexed="15"/>
        </patternFill>
      </fill>
    </dxf>
    <dxf>
      <fill>
        <patternFill>
          <bgColor indexed="48"/>
        </patternFill>
      </fill>
    </dxf>
    <dxf>
      <fill>
        <patternFill>
          <bgColor indexed="45"/>
        </patternFill>
      </fill>
    </dxf>
    <dxf>
      <fill>
        <patternFill>
          <bgColor indexed="55"/>
        </patternFill>
      </fill>
    </dxf>
    <dxf>
      <fill>
        <patternFill>
          <bgColor indexed="52"/>
        </patternFill>
      </fill>
    </dxf>
    <dxf>
      <fill>
        <patternFill>
          <bgColor indexed="13"/>
        </patternFill>
      </fill>
    </dxf>
    <dxf>
      <fill>
        <patternFill>
          <bgColor indexed="13"/>
        </patternFill>
      </fill>
    </dxf>
    <dxf>
      <fill>
        <patternFill>
          <bgColor indexed="52"/>
        </patternFill>
      </fill>
    </dxf>
    <dxf>
      <fill>
        <patternFill>
          <bgColor indexed="45"/>
        </patternFill>
      </fill>
    </dxf>
    <dxf>
      <fill>
        <patternFill>
          <bgColor indexed="13"/>
        </patternFill>
      </fill>
    </dxf>
    <dxf>
      <fill>
        <patternFill>
          <bgColor indexed="15"/>
        </patternFill>
      </fill>
    </dxf>
    <dxf>
      <fill>
        <patternFill>
          <bgColor indexed="52"/>
        </patternFill>
      </fill>
    </dxf>
    <dxf>
      <fill>
        <patternFill>
          <bgColor indexed="11"/>
        </patternFill>
      </fill>
    </dxf>
    <dxf>
      <fill>
        <patternFill>
          <bgColor indexed="55"/>
        </patternFill>
      </fill>
    </dxf>
    <dxf>
      <fill>
        <patternFill>
          <bgColor indexed="15"/>
        </patternFill>
      </fill>
    </dxf>
    <dxf>
      <fill>
        <patternFill>
          <bgColor indexed="45"/>
        </patternFill>
      </fill>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9"/>
      </font>
    </dxf>
    <dxf>
      <fill>
        <patternFill>
          <bgColor indexed="52"/>
        </patternFill>
      </fill>
    </dxf>
    <dxf>
      <fill>
        <patternFill>
          <bgColor indexed="13"/>
        </patternFill>
      </fill>
    </dxf>
    <dxf>
      <fill>
        <patternFill>
          <bgColor indexed="52"/>
        </patternFill>
      </fill>
    </dxf>
    <dxf>
      <fill>
        <patternFill>
          <bgColor indexed="15"/>
        </patternFill>
      </fill>
    </dxf>
    <dxf>
      <fill>
        <patternFill>
          <bgColor indexed="34"/>
        </patternFill>
      </fill>
    </dxf>
    <dxf>
      <fill>
        <patternFill>
          <bgColor indexed="52"/>
        </patternFill>
      </fill>
    </dxf>
    <dxf>
      <fill>
        <patternFill>
          <bgColor indexed="45"/>
        </patternFill>
      </fill>
    </dxf>
    <dxf>
      <fill>
        <patternFill>
          <bgColor indexed="52"/>
        </patternFill>
      </fill>
    </dxf>
    <dxf>
      <fill>
        <patternFill>
          <bgColor indexed="13"/>
        </patternFill>
      </fill>
    </dxf>
    <dxf>
      <fill>
        <patternFill>
          <bgColor indexed="42"/>
        </patternFill>
      </fill>
    </dxf>
    <dxf>
      <fill>
        <patternFill>
          <bgColor indexed="47"/>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23"/>
        </patternFill>
      </fill>
    </dxf>
    <dxf>
      <fill>
        <patternFill>
          <bgColor indexed="23"/>
        </patternFill>
      </fill>
    </dxf>
    <dxf>
      <fill>
        <patternFill>
          <bgColor indexed="30"/>
        </patternFill>
      </fill>
    </dxf>
    <dxf>
      <fill>
        <patternFill>
          <bgColor indexed="13"/>
        </patternFill>
      </fill>
    </dxf>
    <dxf>
      <fill>
        <patternFill>
          <bgColor indexed="48"/>
        </patternFill>
      </fill>
    </dxf>
    <dxf>
      <fill>
        <patternFill>
          <bgColor indexed="13"/>
        </patternFill>
      </fill>
    </dxf>
    <dxf>
      <fill>
        <patternFill>
          <bgColor indexed="11"/>
        </patternFill>
      </fill>
    </dxf>
    <dxf>
      <fill>
        <patternFill>
          <bgColor indexed="11"/>
        </patternFill>
      </fill>
    </dxf>
    <dxf>
      <fill>
        <patternFill>
          <bgColor indexed="45"/>
        </patternFill>
      </fill>
    </dxf>
    <dxf>
      <fill>
        <patternFill>
          <bgColor indexed="52"/>
        </patternFill>
      </fill>
    </dxf>
    <dxf>
      <fill>
        <patternFill>
          <bgColor indexed="45"/>
        </patternFill>
      </fill>
    </dxf>
    <dxf>
      <fill>
        <patternFill>
          <bgColor indexed="52"/>
        </patternFill>
      </fill>
    </dxf>
    <dxf>
      <fill>
        <patternFill>
          <bgColor indexed="15"/>
        </patternFill>
      </fill>
    </dxf>
    <dxf>
      <fill>
        <patternFill>
          <bgColor indexed="35"/>
        </patternFill>
      </fill>
    </dxf>
    <dxf>
      <fill>
        <patternFill>
          <bgColor indexed="45"/>
        </patternFill>
      </fill>
    </dxf>
    <dxf>
      <fill>
        <patternFill>
          <bgColor indexed="23"/>
        </patternFill>
      </fill>
    </dxf>
    <dxf>
      <fill>
        <patternFill>
          <bgColor indexed="35"/>
        </patternFill>
      </fill>
    </dxf>
    <dxf>
      <fill>
        <patternFill>
          <bgColor indexed="45"/>
        </patternFill>
      </fill>
    </dxf>
    <dxf>
      <fill>
        <patternFill>
          <bgColor indexed="11"/>
        </patternFill>
      </fill>
    </dxf>
    <dxf>
      <fill>
        <patternFill>
          <bgColor indexed="23"/>
        </patternFill>
      </fill>
    </dxf>
    <dxf>
      <fill>
        <patternFill>
          <bgColor indexed="45"/>
        </patternFill>
      </fill>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4"/>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dxf>
    <dxf>
      <font>
        <condense val="0"/>
        <extend val="0"/>
        <color indexed="9"/>
      </font>
    </dxf>
    <dxf>
      <fill>
        <patternFill>
          <bgColor indexed="30"/>
        </patternFill>
      </fill>
    </dxf>
    <dxf>
      <fill>
        <patternFill>
          <bgColor indexed="35"/>
        </patternFill>
      </fill>
    </dxf>
    <dxf>
      <fill>
        <patternFill>
          <bgColor indexed="45"/>
        </patternFill>
      </fill>
    </dxf>
    <dxf>
      <fill>
        <patternFill>
          <bgColor indexed="30"/>
        </patternFill>
      </fill>
    </dxf>
    <dxf>
      <fill>
        <patternFill>
          <bgColor indexed="35"/>
        </patternFill>
      </fill>
    </dxf>
    <dxf>
      <fill>
        <patternFill>
          <bgColor indexed="45"/>
        </patternFill>
      </fill>
    </dxf>
    <dxf>
      <fill>
        <patternFill>
          <bgColor indexed="11"/>
        </patternFill>
      </fill>
    </dxf>
    <dxf>
      <fill>
        <patternFill>
          <bgColor indexed="35"/>
        </patternFill>
      </fill>
    </dxf>
    <dxf>
      <fill>
        <patternFill>
          <bgColor indexed="35"/>
        </patternFill>
      </fill>
    </dxf>
    <dxf>
      <fill>
        <patternFill>
          <bgColor indexed="45"/>
        </patternFill>
      </fill>
    </dxf>
    <dxf>
      <fill>
        <patternFill>
          <bgColor indexed="30"/>
        </patternFill>
      </fill>
    </dxf>
    <dxf>
      <fill>
        <patternFill>
          <bgColor indexed="11"/>
        </patternFill>
      </fill>
    </dxf>
    <dxf>
      <fill>
        <patternFill>
          <bgColor indexed="11"/>
        </patternFill>
      </fill>
    </dxf>
    <dxf>
      <fill>
        <patternFill>
          <bgColor indexed="35"/>
        </patternFill>
      </fill>
    </dxf>
    <dxf>
      <fill>
        <patternFill>
          <bgColor indexed="44"/>
        </patternFill>
      </fill>
    </dxf>
    <dxf>
      <fill>
        <patternFill>
          <bgColor indexed="42"/>
        </patternFill>
      </fill>
    </dxf>
    <dxf>
      <fill>
        <patternFill>
          <bgColor indexed="45"/>
        </patternFill>
      </fill>
    </dxf>
    <dxf>
      <fill>
        <patternFill>
          <bgColor indexed="45"/>
        </patternFill>
      </fill>
    </dxf>
    <dxf>
      <fill>
        <patternFill>
          <bgColor indexed="30"/>
        </patternFill>
      </fill>
    </dxf>
    <dxf>
      <fill>
        <patternFill>
          <bgColor indexed="35"/>
        </patternFill>
      </fill>
    </dxf>
    <dxf>
      <fill>
        <patternFill>
          <bgColor indexed="45"/>
        </patternFill>
      </fill>
    </dxf>
    <dxf>
      <fill>
        <patternFill>
          <bgColor indexed="11"/>
        </patternFill>
      </fill>
    </dxf>
    <dxf>
      <fill>
        <patternFill>
          <bgColor indexed="30"/>
        </patternFill>
      </fill>
    </dxf>
    <dxf>
      <fill>
        <patternFill>
          <bgColor indexed="23"/>
        </patternFill>
      </fill>
    </dxf>
    <dxf>
      <fill>
        <patternFill>
          <bgColor indexed="23"/>
        </patternFill>
      </fill>
    </dxf>
    <dxf>
      <fill>
        <patternFill>
          <bgColor indexed="48"/>
        </patternFill>
      </fill>
    </dxf>
    <dxf>
      <fill>
        <patternFill>
          <bgColor indexed="30"/>
        </patternFill>
      </fill>
    </dxf>
    <dxf>
      <fill>
        <patternFill>
          <bgColor indexed="15"/>
        </patternFill>
      </fill>
    </dxf>
    <dxf>
      <font>
        <condense val="0"/>
        <extend val="0"/>
        <color indexed="9"/>
      </font>
    </dxf>
    <dxf>
      <font>
        <condense val="0"/>
        <extend val="0"/>
        <color indexed="9"/>
      </font>
    </dxf>
    <dxf>
      <font>
        <condense val="0"/>
        <extend val="0"/>
        <color indexed="22"/>
      </font>
    </dxf>
    <dxf>
      <fill>
        <patternFill>
          <bgColor indexed="42"/>
        </patternFill>
      </fill>
    </dxf>
    <dxf>
      <fill>
        <patternFill>
          <bgColor indexed="44"/>
        </patternFill>
      </fill>
    </dxf>
    <dxf>
      <fill>
        <patternFill>
          <bgColor indexed="47"/>
        </patternFill>
      </fill>
    </dxf>
    <dxf>
      <fill>
        <patternFill>
          <bgColor indexed="45"/>
        </patternFill>
      </fill>
    </dxf>
    <dxf>
      <fill>
        <patternFill>
          <bgColor indexed="45"/>
        </patternFill>
      </fill>
    </dxf>
    <dxf>
      <font>
        <condense val="0"/>
        <extend val="0"/>
        <color indexed="9"/>
      </font>
    </dxf>
    <dxf>
      <font>
        <condense val="0"/>
        <extend val="0"/>
        <color indexed="9"/>
      </font>
    </dxf>
    <dxf>
      <fill>
        <patternFill>
          <bgColor indexed="45"/>
        </patternFill>
      </fill>
    </dxf>
    <dxf>
      <fill>
        <patternFill>
          <bgColor indexed="52"/>
        </patternFill>
      </fill>
    </dxf>
    <dxf>
      <fill>
        <patternFill>
          <bgColor indexed="52"/>
        </patternFill>
      </fill>
    </dxf>
    <dxf>
      <fill>
        <patternFill>
          <bgColor indexed="35"/>
        </patternFill>
      </fill>
    </dxf>
    <dxf>
      <fill>
        <patternFill>
          <bgColor indexed="52"/>
        </patternFill>
      </fill>
    </dxf>
    <dxf>
      <fill>
        <patternFill>
          <bgColor indexed="45"/>
        </patternFill>
      </fill>
    </dxf>
    <dxf>
      <fill>
        <patternFill>
          <bgColor indexed="35"/>
        </patternFill>
      </fill>
    </dxf>
    <dxf>
      <fill>
        <patternFill>
          <bgColor indexed="23"/>
        </patternFill>
      </fill>
    </dxf>
    <dxf>
      <fill>
        <patternFill>
          <bgColor indexed="13"/>
        </patternFill>
      </fill>
    </dxf>
    <dxf>
      <fill>
        <patternFill>
          <bgColor indexed="52"/>
        </patternFill>
      </fill>
    </dxf>
    <dxf>
      <fill>
        <patternFill>
          <bgColor indexed="30"/>
        </patternFill>
      </fill>
    </dxf>
    <dxf>
      <fill>
        <patternFill>
          <bgColor indexed="45"/>
        </patternFill>
      </fill>
    </dxf>
    <dxf>
      <fill>
        <patternFill>
          <bgColor indexed="15"/>
        </patternFill>
      </fill>
    </dxf>
    <dxf>
      <fill>
        <patternFill>
          <bgColor indexed="42"/>
        </patternFill>
      </fill>
    </dxf>
    <dxf>
      <fill>
        <patternFill>
          <bgColor indexed="47"/>
        </patternFill>
      </fill>
    </dxf>
    <dxf>
      <fill>
        <patternFill>
          <bgColor indexed="42"/>
        </patternFill>
      </fill>
    </dxf>
    <dxf>
      <fill>
        <patternFill>
          <bgColor indexed="47"/>
        </patternFill>
      </fill>
    </dxf>
    <dxf>
      <fill>
        <patternFill>
          <bgColor rgb="FF00FFFF"/>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35"/>
        </patternFill>
      </fill>
    </dxf>
    <dxf>
      <fill>
        <patternFill>
          <bgColor indexed="35"/>
        </patternFill>
      </fill>
    </dxf>
    <dxf>
      <fill>
        <patternFill>
          <bgColor indexed="11"/>
        </patternFill>
      </fill>
    </dxf>
    <dxf>
      <fill>
        <patternFill>
          <bgColor indexed="45"/>
        </patternFill>
      </fill>
    </dxf>
    <dxf>
      <fill>
        <patternFill>
          <bgColor indexed="34"/>
        </patternFill>
      </fill>
    </dxf>
    <dxf>
      <fill>
        <patternFill>
          <bgColor indexed="30"/>
        </patternFill>
      </fill>
    </dxf>
    <dxf>
      <fill>
        <patternFill>
          <bgColor indexed="55"/>
        </patternFill>
      </fill>
    </dxf>
    <dxf>
      <fill>
        <patternFill>
          <bgColor indexed="30"/>
        </patternFill>
      </fill>
    </dxf>
    <dxf>
      <fill>
        <patternFill>
          <bgColor indexed="35"/>
        </patternFill>
      </fill>
    </dxf>
    <dxf>
      <fill>
        <patternFill>
          <bgColor indexed="45"/>
        </patternFill>
      </fill>
    </dxf>
    <dxf>
      <fill>
        <patternFill>
          <bgColor indexed="15"/>
        </patternFill>
      </fill>
    </dxf>
    <dxf>
      <fill>
        <patternFill>
          <bgColor indexed="52"/>
        </patternFill>
      </fill>
    </dxf>
    <dxf>
      <fill>
        <patternFill>
          <bgColor indexed="13"/>
        </patternFill>
      </fill>
    </dxf>
    <dxf>
      <fill>
        <patternFill>
          <bgColor indexed="45"/>
        </patternFill>
      </fill>
    </dxf>
    <dxf>
      <fill>
        <patternFill>
          <bgColor indexed="52"/>
        </patternFill>
      </fill>
    </dxf>
    <dxf>
      <fill>
        <patternFill>
          <bgColor indexed="30"/>
        </patternFill>
      </fill>
    </dxf>
    <dxf>
      <fill>
        <patternFill>
          <bgColor indexed="48"/>
        </patternFill>
      </fill>
    </dxf>
    <dxf>
      <font>
        <condense val="0"/>
        <extend val="0"/>
        <color indexed="9"/>
      </font>
    </dxf>
    <dxf>
      <font>
        <condense val="0"/>
        <extend val="0"/>
        <color indexed="9"/>
      </font>
    </dxf>
    <dxf>
      <fill>
        <patternFill>
          <bgColor indexed="44"/>
        </patternFill>
      </fill>
    </dxf>
    <dxf>
      <fill>
        <patternFill>
          <bgColor indexed="44"/>
        </patternFill>
      </fill>
    </dxf>
    <dxf>
      <fill>
        <patternFill>
          <bgColor indexed="44"/>
        </patternFill>
      </fill>
    </dxf>
    <dxf>
      <fill>
        <patternFill>
          <bgColor indexed="45"/>
        </patternFill>
      </fill>
    </dxf>
    <dxf>
      <fill>
        <patternFill>
          <bgColor rgb="FFFFC000"/>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C000"/>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BA$3"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B$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C$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BB$3" lockText="1" noThreeD="1"/>
</file>

<file path=xl/ctrlProps/ctrlProp20.xml><?xml version="1.0" encoding="utf-8"?>
<formControlPr xmlns="http://schemas.microsoft.com/office/spreadsheetml/2009/9/main" objectType="CheckBox" fmlaLink="$BA$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C$3"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11</xdr:row>
          <xdr:rowOff>6350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4113998B-BA47-433A-B7B6-C0DD950E5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19050</xdr:rowOff>
        </xdr:from>
        <xdr:to>
          <xdr:col>51</xdr:col>
          <xdr:colOff>47625</xdr:colOff>
          <xdr:row>9</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8390ED44-5D83-46F3-85E8-31E88657A1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76200</xdr:rowOff>
        </xdr:from>
        <xdr:to>
          <xdr:col>49</xdr:col>
          <xdr:colOff>152400</xdr:colOff>
          <xdr:row>10</xdr:row>
          <xdr:rowOff>63500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1D1E20BF-39F5-410E-B41C-7580F54391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9</xdr:row>
          <xdr:rowOff>76200</xdr:rowOff>
        </xdr:from>
        <xdr:to>
          <xdr:col>54</xdr:col>
          <xdr:colOff>123825</xdr:colOff>
          <xdr:row>10</xdr:row>
          <xdr:rowOff>63500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A94D511C-E01C-431F-90E5-286473BE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11</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F88F51D8-CD05-4CE0-9C16-7255410FF5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0</xdr:rowOff>
        </xdr:from>
        <xdr:to>
          <xdr:col>68</xdr:col>
          <xdr:colOff>47625</xdr:colOff>
          <xdr:row>4</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15FEF077-0315-4F3B-AE63-860597B8A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3</xdr:row>
          <xdr:rowOff>184150</xdr:rowOff>
        </xdr:from>
        <xdr:to>
          <xdr:col>60</xdr:col>
          <xdr:colOff>0</xdr:colOff>
          <xdr:row>5</xdr:row>
          <xdr:rowOff>19050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A90B0AA4-9127-4FAB-8212-827927C6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171450</xdr:rowOff>
        </xdr:from>
        <xdr:to>
          <xdr:col>68</xdr:col>
          <xdr:colOff>0</xdr:colOff>
          <xdr:row>5</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BDCE9144-B43B-449A-94F3-639B058159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4</xdr:row>
          <xdr:rowOff>190500</xdr:rowOff>
        </xdr:from>
        <xdr:to>
          <xdr:col>59</xdr:col>
          <xdr:colOff>19050</xdr:colOff>
          <xdr:row>6</xdr:row>
          <xdr:rowOff>47625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80EF2A1F-8E37-49E9-80C7-BEC5D18ED2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6</xdr:row>
          <xdr:rowOff>57150</xdr:rowOff>
        </xdr:from>
        <xdr:to>
          <xdr:col>50</xdr:col>
          <xdr:colOff>123825</xdr:colOff>
          <xdr:row>6</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2D33D233-DAF5-489A-BBF4-D7DD7F4E98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76200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8B34E092-E690-4EF6-B575-BB0C02784C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xdr:row>
          <xdr:rowOff>19050</xdr:rowOff>
        </xdr:from>
        <xdr:to>
          <xdr:col>51</xdr:col>
          <xdr:colOff>38100</xdr:colOff>
          <xdr:row>9</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BFEB7A70-D56B-4998-91A0-F1BCA290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19050</xdr:rowOff>
        </xdr:from>
        <xdr:to>
          <xdr:col>49</xdr:col>
          <xdr:colOff>142875</xdr:colOff>
          <xdr:row>10</xdr:row>
          <xdr:rowOff>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2D8A56A3-D35D-447D-901C-BE2E6F492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9</xdr:row>
          <xdr:rowOff>19050</xdr:rowOff>
        </xdr:from>
        <xdr:to>
          <xdr:col>54</xdr:col>
          <xdr:colOff>114300</xdr:colOff>
          <xdr:row>10</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5033BDBB-537D-446F-BC3F-83D294F5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76200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6D37656A-3780-4D93-BC2A-ABAB6FC196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0</xdr:rowOff>
        </xdr:from>
        <xdr:to>
          <xdr:col>68</xdr:col>
          <xdr:colOff>38100</xdr:colOff>
          <xdr:row>4</xdr:row>
          <xdr:rowOff>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B2794905-5C3B-4BF5-ACC2-3DC783815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4</xdr:row>
          <xdr:rowOff>19050</xdr:rowOff>
        </xdr:from>
        <xdr:to>
          <xdr:col>60</xdr:col>
          <xdr:colOff>0</xdr:colOff>
          <xdr:row>5</xdr:row>
          <xdr:rowOff>19050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67D2A893-E208-4A0E-994E-D7934B0DE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171450</xdr:rowOff>
        </xdr:from>
        <xdr:to>
          <xdr:col>68</xdr:col>
          <xdr:colOff>19050</xdr:colOff>
          <xdr:row>5</xdr:row>
          <xdr:rowOff>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CC7CC4FA-698E-4C5B-BD0D-4B2B03CD17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4</xdr:row>
          <xdr:rowOff>209550</xdr:rowOff>
        </xdr:from>
        <xdr:to>
          <xdr:col>59</xdr:col>
          <xdr:colOff>19050</xdr:colOff>
          <xdr:row>6</xdr:row>
          <xdr:rowOff>38100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9A4C8417-40AC-4964-A62E-4C9A108123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6</xdr:row>
          <xdr:rowOff>76200</xdr:rowOff>
        </xdr:from>
        <xdr:to>
          <xdr:col>50</xdr:col>
          <xdr:colOff>114300</xdr:colOff>
          <xdr:row>7</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9C3B19A7-12C1-48A0-831A-13B5B642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AFC8-40CF-40B2-8405-09CF42F2C717}">
  <sheetPr>
    <pageSetUpPr fitToPage="1"/>
  </sheetPr>
  <dimension ref="A1:CW76"/>
  <sheetViews>
    <sheetView tabSelected="1" view="pageBreakPreview" zoomScale="55" zoomScaleNormal="55" zoomScaleSheetLayoutView="55" workbookViewId="0">
      <selection sqref="A1:S2"/>
    </sheetView>
  </sheetViews>
  <sheetFormatPr defaultRowHeight="13" x14ac:dyDescent="0.2"/>
  <cols>
    <col min="1" max="93" width="2.36328125" customWidth="1"/>
    <col min="94" max="94" width="6" customWidth="1"/>
    <col min="95" max="100" width="2.36328125" customWidth="1"/>
    <col min="101" max="101" width="10.7265625" bestFit="1" customWidth="1"/>
    <col min="102" max="230" width="2" customWidth="1"/>
  </cols>
  <sheetData>
    <row r="1" spans="1:101" ht="18.75" customHeight="1" x14ac:dyDescent="0.2">
      <c r="A1" s="1" t="s">
        <v>0</v>
      </c>
      <c r="B1" s="1"/>
      <c r="C1" s="1"/>
      <c r="D1" s="1"/>
      <c r="E1" s="1"/>
      <c r="F1" s="1"/>
      <c r="G1" s="1"/>
      <c r="H1" s="1"/>
      <c r="I1" s="1"/>
      <c r="J1" s="1"/>
      <c r="K1" s="1"/>
      <c r="L1" s="1"/>
      <c r="M1" s="1"/>
      <c r="N1" s="1"/>
      <c r="O1" s="1"/>
      <c r="P1" s="1"/>
      <c r="Q1" s="1"/>
      <c r="R1" s="1"/>
      <c r="S1" s="1"/>
      <c r="U1" s="2" t="s">
        <v>1</v>
      </c>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4"/>
      <c r="CE1" s="5" t="str">
        <f>YEAR(CW1)&amp;"年"&amp;MONTH(CW1)&amp;"月分"</f>
        <v>2023年9月分</v>
      </c>
      <c r="CF1" s="5"/>
      <c r="CG1" s="5"/>
      <c r="CH1" s="5"/>
      <c r="CI1" s="5"/>
      <c r="CJ1" s="5"/>
      <c r="CK1" s="5"/>
      <c r="CL1" s="5"/>
      <c r="CM1" s="5"/>
      <c r="CN1" s="5"/>
      <c r="CO1" s="5"/>
      <c r="CP1" s="5"/>
      <c r="CQ1" s="5"/>
      <c r="CR1" s="5"/>
      <c r="CS1" s="5"/>
      <c r="CT1" s="5"/>
      <c r="CU1" s="5"/>
      <c r="CV1" s="5"/>
      <c r="CW1" s="6">
        <v>45170</v>
      </c>
    </row>
    <row r="2" spans="1:101" ht="17.25" customHeight="1" thickBot="1" x14ac:dyDescent="0.35">
      <c r="A2" s="1"/>
      <c r="B2" s="1"/>
      <c r="C2" s="1"/>
      <c r="D2" s="1"/>
      <c r="E2" s="1"/>
      <c r="F2" s="1"/>
      <c r="G2" s="1"/>
      <c r="H2" s="1"/>
      <c r="I2" s="1"/>
      <c r="J2" s="1"/>
      <c r="K2" s="1"/>
      <c r="L2" s="1"/>
      <c r="M2" s="1"/>
      <c r="N2" s="1"/>
      <c r="O2" s="1"/>
      <c r="P2" s="1"/>
      <c r="Q2" s="1"/>
      <c r="R2" s="1"/>
      <c r="S2" s="1"/>
      <c r="T2" s="7"/>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10"/>
      <c r="CE2" s="5"/>
      <c r="CF2" s="5"/>
      <c r="CG2" s="5"/>
      <c r="CH2" s="5"/>
      <c r="CI2" s="5"/>
      <c r="CJ2" s="5"/>
      <c r="CK2" s="5"/>
      <c r="CL2" s="5"/>
      <c r="CM2" s="5"/>
      <c r="CN2" s="5"/>
      <c r="CO2" s="5"/>
      <c r="CP2" s="5"/>
      <c r="CQ2" s="5"/>
      <c r="CR2" s="5"/>
      <c r="CS2" s="5"/>
      <c r="CT2" s="5"/>
      <c r="CU2" s="5"/>
      <c r="CV2" s="5"/>
    </row>
    <row r="3" spans="1:101" ht="14.25" customHeight="1" thickBot="1" x14ac:dyDescent="0.25">
      <c r="A3" s="11"/>
      <c r="B3" s="11"/>
      <c r="C3" s="11"/>
      <c r="D3" s="11"/>
      <c r="E3" s="11"/>
      <c r="F3" s="11"/>
      <c r="G3" s="11"/>
      <c r="I3" s="12" t="s">
        <v>2</v>
      </c>
      <c r="J3" s="12"/>
      <c r="K3" s="12"/>
      <c r="L3" s="12"/>
      <c r="M3" s="12"/>
      <c r="N3" s="12"/>
      <c r="O3" s="12"/>
      <c r="P3" s="12"/>
      <c r="Q3" s="12"/>
      <c r="R3" s="11"/>
      <c r="S3" s="11"/>
      <c r="T3" s="13"/>
      <c r="U3" s="13"/>
      <c r="V3" s="13"/>
      <c r="W3" s="13"/>
      <c r="X3" s="13"/>
      <c r="Y3" s="13"/>
      <c r="Z3" s="13"/>
      <c r="AA3" s="13"/>
      <c r="AB3" s="13"/>
      <c r="AC3" s="13"/>
      <c r="AD3" s="13"/>
      <c r="AE3" s="13"/>
      <c r="AF3" s="13"/>
      <c r="AG3" s="13"/>
      <c r="AH3" s="13"/>
      <c r="AI3" s="13"/>
      <c r="AJ3" s="13"/>
      <c r="AK3" s="13"/>
      <c r="AL3" s="13"/>
      <c r="AM3" s="13"/>
      <c r="AN3" s="13"/>
      <c r="AO3" s="13"/>
      <c r="AP3" s="13"/>
      <c r="AQ3" s="14">
        <f>IF(CEILING(CW1,7)-1&lt;CW1,CEILING(CW1+7,7)-1,CEILING(CW1,7)-1)</f>
        <v>45170</v>
      </c>
      <c r="AR3" s="14">
        <f t="shared" ref="AR3:AT3" si="0">AQ3+7</f>
        <v>45177</v>
      </c>
      <c r="AS3" s="14">
        <f t="shared" si="0"/>
        <v>45184</v>
      </c>
      <c r="AT3" s="14">
        <f t="shared" si="0"/>
        <v>45191</v>
      </c>
      <c r="AU3" s="15">
        <f>IF(EOMONTH(DATE(YEAR(CW1),MONTH(CW1),1),1)&gt;AT3+7,AT3+7,"")</f>
        <v>45198</v>
      </c>
      <c r="AV3" s="15"/>
      <c r="AW3" s="15"/>
      <c r="AX3" s="15"/>
      <c r="AY3" s="15"/>
      <c r="AZ3" s="15"/>
      <c r="BA3" s="16"/>
      <c r="BB3" s="16"/>
      <c r="BC3" s="16">
        <v>2</v>
      </c>
      <c r="BD3" s="16" t="str">
        <f ca="1">IF(BE8="","",IF(BE8&gt;NOW()-30,BE8,EDATE(BE8,12)))</f>
        <v/>
      </c>
      <c r="BE3" s="17" t="s">
        <v>3</v>
      </c>
      <c r="BF3" s="17"/>
      <c r="BG3" s="17"/>
      <c r="BH3" s="17"/>
      <c r="BI3" s="17"/>
      <c r="BJ3" s="17"/>
      <c r="BK3" s="17"/>
      <c r="BL3" s="17"/>
      <c r="BM3" s="17"/>
      <c r="BN3" s="17"/>
      <c r="BO3" s="17"/>
      <c r="BP3" s="17"/>
      <c r="BQ3" s="17"/>
      <c r="BS3" s="18"/>
      <c r="BT3" s="18"/>
      <c r="BU3" s="18"/>
      <c r="BV3" s="18"/>
      <c r="BW3" s="18"/>
      <c r="BX3" s="18"/>
      <c r="BY3" s="18"/>
      <c r="BZ3" s="18"/>
      <c r="CA3" s="18"/>
      <c r="CB3" s="18"/>
      <c r="CC3" s="18"/>
      <c r="CD3" s="18"/>
      <c r="CE3" s="18"/>
      <c r="CF3" s="18"/>
      <c r="CG3" s="18"/>
      <c r="CH3" s="18"/>
      <c r="CI3" s="18"/>
      <c r="CJ3" s="19">
        <v>45141</v>
      </c>
      <c r="CK3" s="19"/>
      <c r="CL3" s="19"/>
      <c r="CM3" s="19"/>
      <c r="CN3" s="19"/>
      <c r="CO3" s="19"/>
      <c r="CP3" s="19"/>
      <c r="CQ3" s="19"/>
      <c r="CR3" s="19"/>
      <c r="CS3" s="19"/>
      <c r="CT3" s="19"/>
      <c r="CU3" s="19"/>
      <c r="CV3" s="19"/>
    </row>
    <row r="4" spans="1:101" ht="13.5" thickTop="1" x14ac:dyDescent="0.2">
      <c r="A4" s="20" t="s">
        <v>4</v>
      </c>
      <c r="B4" s="21"/>
      <c r="C4" s="21"/>
      <c r="D4" s="21"/>
      <c r="E4" s="21"/>
      <c r="F4" s="21"/>
      <c r="G4" s="22"/>
      <c r="I4" s="20" t="s">
        <v>5</v>
      </c>
      <c r="J4" s="21"/>
      <c r="K4" s="21"/>
      <c r="L4" s="21"/>
      <c r="M4" s="21"/>
      <c r="N4" s="21"/>
      <c r="O4" s="21"/>
      <c r="P4" s="21"/>
      <c r="Q4" s="21"/>
      <c r="R4" s="21"/>
      <c r="S4" s="21"/>
      <c r="T4" s="21"/>
      <c r="U4" s="21"/>
      <c r="V4" s="21"/>
      <c r="W4" s="21"/>
      <c r="X4" s="21"/>
      <c r="Y4" s="21"/>
      <c r="Z4" s="21"/>
      <c r="AA4" s="21"/>
      <c r="AB4" s="21"/>
      <c r="AC4" s="21"/>
      <c r="AD4" s="21"/>
      <c r="AE4" s="23"/>
      <c r="AF4" s="24" t="s">
        <v>6</v>
      </c>
      <c r="AG4" s="21"/>
      <c r="AH4" s="21"/>
      <c r="AI4" s="21"/>
      <c r="AJ4" s="21"/>
      <c r="AK4" s="21"/>
      <c r="AL4" s="21"/>
      <c r="AM4" s="21"/>
      <c r="AN4" s="23"/>
      <c r="AO4" s="24" t="s">
        <v>7</v>
      </c>
      <c r="AP4" s="21"/>
      <c r="AQ4" s="21"/>
      <c r="AR4" s="21"/>
      <c r="AS4" s="21"/>
      <c r="AT4" s="21"/>
      <c r="AU4" s="23"/>
      <c r="AV4" s="24" t="s">
        <v>8</v>
      </c>
      <c r="AW4" s="21"/>
      <c r="AX4" s="21"/>
      <c r="AY4" s="21"/>
      <c r="AZ4" s="21"/>
      <c r="BA4" s="21"/>
      <c r="BB4" s="21"/>
      <c r="BC4" s="21"/>
      <c r="BD4" s="22"/>
      <c r="BE4" s="25" t="s">
        <v>9</v>
      </c>
      <c r="BF4" s="26"/>
      <c r="BG4" s="26"/>
      <c r="BH4" s="26"/>
      <c r="BI4" s="26"/>
      <c r="BJ4" s="26"/>
      <c r="BK4" s="26"/>
      <c r="BL4" s="26"/>
      <c r="BM4" s="27" t="s">
        <v>10</v>
      </c>
      <c r="BN4" s="28" t="s">
        <v>11</v>
      </c>
      <c r="BO4" s="28"/>
      <c r="BP4" s="28"/>
      <c r="BQ4" s="29"/>
      <c r="BR4" s="30" t="s">
        <v>12</v>
      </c>
      <c r="BS4" s="31"/>
      <c r="BT4" s="31"/>
      <c r="BU4" s="31"/>
      <c r="BV4" s="32" t="s">
        <v>13</v>
      </c>
      <c r="BW4" s="32"/>
      <c r="BX4" s="32"/>
      <c r="BY4" s="32"/>
      <c r="BZ4" s="32"/>
      <c r="CA4" s="32"/>
      <c r="CB4" s="32"/>
      <c r="CC4" s="32"/>
      <c r="CD4" s="32"/>
      <c r="CE4" s="32"/>
      <c r="CF4" s="32"/>
      <c r="CG4" s="31" t="s">
        <v>14</v>
      </c>
      <c r="CH4" s="31"/>
      <c r="CI4" s="33"/>
      <c r="CJ4" s="34" t="s">
        <v>15</v>
      </c>
      <c r="CK4" s="35"/>
      <c r="CL4" s="35"/>
      <c r="CM4" s="35"/>
      <c r="CN4" s="35"/>
      <c r="CO4" s="35"/>
      <c r="CP4" s="35"/>
      <c r="CQ4" s="35"/>
      <c r="CR4" s="35"/>
      <c r="CS4" s="35"/>
      <c r="CT4" s="35"/>
      <c r="CU4" s="35"/>
      <c r="CV4" s="36"/>
    </row>
    <row r="5" spans="1:101" ht="17.25" customHeight="1" x14ac:dyDescent="0.2">
      <c r="A5" s="37" t="s">
        <v>13</v>
      </c>
      <c r="B5" s="38"/>
      <c r="C5" s="38"/>
      <c r="D5" s="38"/>
      <c r="E5" s="38"/>
      <c r="F5" s="38"/>
      <c r="G5" s="39"/>
      <c r="I5" s="40" t="s">
        <v>13</v>
      </c>
      <c r="J5" s="41"/>
      <c r="K5" s="41"/>
      <c r="L5" s="41"/>
      <c r="M5" s="41"/>
      <c r="N5" s="41"/>
      <c r="O5" s="41"/>
      <c r="P5" s="41"/>
      <c r="Q5" s="41"/>
      <c r="R5" s="41"/>
      <c r="S5" s="41"/>
      <c r="T5" s="41"/>
      <c r="U5" s="41"/>
      <c r="V5" s="41"/>
      <c r="W5" s="41"/>
      <c r="X5" s="41"/>
      <c r="Y5" s="41"/>
      <c r="Z5" s="41"/>
      <c r="AA5" s="41"/>
      <c r="AB5" s="41"/>
      <c r="AC5" s="41"/>
      <c r="AD5" s="41"/>
      <c r="AE5" s="42"/>
      <c r="AF5" s="43"/>
      <c r="AG5" s="44"/>
      <c r="AH5" s="44"/>
      <c r="AI5" s="44"/>
      <c r="AJ5" s="44"/>
      <c r="AK5" s="44"/>
      <c r="AL5" s="44"/>
      <c r="AM5" s="44"/>
      <c r="AN5" s="45"/>
      <c r="AO5" s="46"/>
      <c r="AP5" s="47"/>
      <c r="AQ5" s="47"/>
      <c r="AR5" s="47"/>
      <c r="AS5" s="47"/>
      <c r="AT5" s="47"/>
      <c r="AU5" s="48"/>
      <c r="AV5" s="49" t="s">
        <v>16</v>
      </c>
      <c r="AW5" s="50"/>
      <c r="AX5" s="51" t="s">
        <v>13</v>
      </c>
      <c r="AY5" s="51"/>
      <c r="AZ5" s="51"/>
      <c r="BA5" s="51"/>
      <c r="BB5" s="51"/>
      <c r="BC5" s="51"/>
      <c r="BD5" t="s">
        <v>17</v>
      </c>
      <c r="BE5" s="52"/>
      <c r="BF5" s="53" t="s">
        <v>18</v>
      </c>
      <c r="BG5" s="53"/>
      <c r="BH5" s="53"/>
      <c r="BI5" s="53"/>
      <c r="BJ5" s="53"/>
      <c r="BK5" s="53"/>
      <c r="BL5" s="54"/>
      <c r="BM5" s="54"/>
      <c r="BN5" s="53" t="s">
        <v>19</v>
      </c>
      <c r="BO5" s="53"/>
      <c r="BP5" s="53"/>
      <c r="BQ5" s="55"/>
      <c r="BR5" s="56"/>
      <c r="BS5" s="57"/>
      <c r="BT5" s="57"/>
      <c r="BU5" s="57"/>
      <c r="BV5" s="58"/>
      <c r="BW5" s="58"/>
      <c r="BX5" s="58"/>
      <c r="BY5" s="58"/>
      <c r="BZ5" s="58"/>
      <c r="CA5" s="58"/>
      <c r="CB5" s="58"/>
      <c r="CC5" s="58"/>
      <c r="CD5" s="58"/>
      <c r="CE5" s="58"/>
      <c r="CF5" s="58"/>
      <c r="CG5" s="57"/>
      <c r="CH5" s="57"/>
      <c r="CI5" s="59"/>
      <c r="CJ5" s="60" t="s">
        <v>20</v>
      </c>
      <c r="CK5" s="61"/>
      <c r="CL5" s="61"/>
      <c r="CM5" s="61"/>
      <c r="CN5" s="61"/>
      <c r="CO5" s="61"/>
      <c r="CP5" s="61"/>
      <c r="CQ5" s="61"/>
      <c r="CR5" s="61"/>
      <c r="CS5" s="61"/>
      <c r="CT5" s="61"/>
      <c r="CU5" s="61"/>
      <c r="CV5" s="62"/>
    </row>
    <row r="6" spans="1:101" ht="17.25" customHeight="1" x14ac:dyDescent="0.2">
      <c r="A6" s="37"/>
      <c r="B6" s="38"/>
      <c r="C6" s="38"/>
      <c r="D6" s="38"/>
      <c r="E6" s="38"/>
      <c r="F6" s="38"/>
      <c r="G6" s="39"/>
      <c r="I6" s="63"/>
      <c r="J6" s="64"/>
      <c r="K6" s="64"/>
      <c r="L6" s="64"/>
      <c r="M6" s="64"/>
      <c r="N6" s="64"/>
      <c r="O6" s="64"/>
      <c r="P6" s="64"/>
      <c r="Q6" s="64"/>
      <c r="R6" s="64"/>
      <c r="S6" s="64"/>
      <c r="T6" s="64"/>
      <c r="U6" s="64"/>
      <c r="V6" s="64"/>
      <c r="W6" s="64"/>
      <c r="X6" s="64"/>
      <c r="Y6" s="64"/>
      <c r="Z6" s="64"/>
      <c r="AA6" s="64"/>
      <c r="AB6" s="64"/>
      <c r="AC6" s="64"/>
      <c r="AD6" s="64"/>
      <c r="AE6" s="65"/>
      <c r="AF6" s="66"/>
      <c r="AG6" s="67"/>
      <c r="AH6" s="67"/>
      <c r="AI6" s="67"/>
      <c r="AJ6" s="67"/>
      <c r="AK6" s="67"/>
      <c r="AL6" s="67"/>
      <c r="AM6" s="67"/>
      <c r="AN6" s="68"/>
      <c r="AO6" s="69"/>
      <c r="AP6" s="70"/>
      <c r="AQ6" s="70"/>
      <c r="AR6" s="70"/>
      <c r="AS6" s="70"/>
      <c r="AT6" s="70"/>
      <c r="AU6" s="71"/>
      <c r="AV6" s="72" t="s">
        <v>16</v>
      </c>
      <c r="AW6" s="73"/>
      <c r="AX6" s="74" t="s">
        <v>13</v>
      </c>
      <c r="AY6" s="74"/>
      <c r="AZ6" s="74"/>
      <c r="BA6" s="74"/>
      <c r="BB6" s="74"/>
      <c r="BC6" s="74"/>
      <c r="BD6" t="s">
        <v>17</v>
      </c>
      <c r="BE6" s="75"/>
      <c r="BF6" s="76" t="s">
        <v>21</v>
      </c>
      <c r="BG6" s="76"/>
      <c r="BH6" s="76"/>
      <c r="BI6" s="76"/>
      <c r="BJ6" s="77"/>
      <c r="BK6" s="77"/>
      <c r="BL6" s="77"/>
      <c r="BM6" s="77"/>
      <c r="BN6" s="77"/>
      <c r="BO6" s="77"/>
      <c r="BP6" s="77"/>
      <c r="BQ6" s="78"/>
      <c r="BR6" s="79" t="s">
        <v>22</v>
      </c>
      <c r="BS6" s="80"/>
      <c r="BT6" s="80"/>
      <c r="BU6" s="80"/>
      <c r="BV6" s="80"/>
      <c r="BW6" s="80"/>
      <c r="BX6" s="80"/>
      <c r="BY6" s="80"/>
      <c r="BZ6" s="80"/>
      <c r="CA6" s="80"/>
      <c r="CB6" s="80"/>
      <c r="CC6" s="80"/>
      <c r="CD6" s="80"/>
      <c r="CE6" s="80"/>
      <c r="CF6" s="80"/>
      <c r="CG6" s="80"/>
      <c r="CH6" s="80"/>
      <c r="CI6" s="81"/>
      <c r="CJ6" s="82" t="s">
        <v>23</v>
      </c>
      <c r="CK6" s="83"/>
      <c r="CL6" s="83"/>
      <c r="CM6" s="83"/>
      <c r="CN6" s="83"/>
      <c r="CO6" s="83"/>
      <c r="CP6" s="83"/>
      <c r="CQ6" s="83"/>
      <c r="CR6" s="83"/>
      <c r="CS6" s="83"/>
      <c r="CT6" s="83"/>
      <c r="CU6" s="83"/>
      <c r="CV6" s="84"/>
    </row>
    <row r="7" spans="1:101" ht="18" customHeight="1" x14ac:dyDescent="0.2">
      <c r="A7" s="37"/>
      <c r="B7" s="38"/>
      <c r="C7" s="38"/>
      <c r="D7" s="38"/>
      <c r="E7" s="38"/>
      <c r="F7" s="38"/>
      <c r="G7" s="39"/>
      <c r="I7" s="85" t="s">
        <v>24</v>
      </c>
      <c r="J7" s="86"/>
      <c r="K7" s="87" t="s">
        <v>13</v>
      </c>
      <c r="L7" s="87"/>
      <c r="M7" s="87"/>
      <c r="N7" s="88" t="s">
        <v>25</v>
      </c>
      <c r="O7" s="87" t="s">
        <v>13</v>
      </c>
      <c r="P7" s="87"/>
      <c r="Q7" s="87"/>
      <c r="R7" s="88" t="s">
        <v>25</v>
      </c>
      <c r="S7" s="87" t="s">
        <v>13</v>
      </c>
      <c r="T7" s="87"/>
      <c r="U7" s="87"/>
      <c r="V7" s="87"/>
      <c r="W7" s="89" t="s">
        <v>26</v>
      </c>
      <c r="X7" s="89"/>
      <c r="Y7" s="89"/>
      <c r="Z7" s="90" t="s">
        <v>13</v>
      </c>
      <c r="AA7" s="90"/>
      <c r="AB7" s="90"/>
      <c r="AC7" s="90"/>
      <c r="AD7" s="91" t="s">
        <v>27</v>
      </c>
      <c r="AE7" s="92"/>
      <c r="AF7" s="93" t="s">
        <v>28</v>
      </c>
      <c r="AG7" s="94"/>
      <c r="AH7" s="94"/>
      <c r="AI7" s="94"/>
      <c r="AJ7" s="94"/>
      <c r="AK7" s="94"/>
      <c r="AL7" s="94"/>
      <c r="AM7" s="94"/>
      <c r="AN7" s="94"/>
      <c r="AO7" s="94"/>
      <c r="AP7" s="94"/>
      <c r="AQ7" s="94"/>
      <c r="AR7" s="94"/>
      <c r="AS7" s="94"/>
      <c r="AT7" s="94"/>
      <c r="AU7" s="95" t="s">
        <v>29</v>
      </c>
      <c r="AV7" s="96"/>
      <c r="AW7" s="97" t="s">
        <v>30</v>
      </c>
      <c r="AX7" s="97"/>
      <c r="AY7" s="97"/>
      <c r="AZ7" s="97"/>
      <c r="BA7" s="97"/>
      <c r="BB7" s="98"/>
      <c r="BC7" s="98"/>
      <c r="BD7" s="99"/>
      <c r="BE7" s="100" t="s">
        <v>31</v>
      </c>
      <c r="BF7" s="101"/>
      <c r="BG7" s="101"/>
      <c r="BH7" s="101"/>
      <c r="BI7" s="102"/>
      <c r="BJ7" s="103" t="s">
        <v>32</v>
      </c>
      <c r="BK7" s="101"/>
      <c r="BL7" s="101"/>
      <c r="BM7" s="101"/>
      <c r="BN7" s="101"/>
      <c r="BO7" s="101"/>
      <c r="BP7" s="101"/>
      <c r="BQ7" s="104"/>
      <c r="BR7" s="105" t="s">
        <v>13</v>
      </c>
      <c r="BS7" s="106"/>
      <c r="BT7" s="106"/>
      <c r="BU7" s="106"/>
      <c r="BV7" s="106"/>
      <c r="BW7" s="106"/>
      <c r="BX7" s="106"/>
      <c r="BY7" s="106"/>
      <c r="BZ7" s="106"/>
      <c r="CA7" s="106"/>
      <c r="CB7" s="106"/>
      <c r="CC7" s="106"/>
      <c r="CD7" s="106"/>
      <c r="CE7" s="106"/>
      <c r="CF7" s="106"/>
      <c r="CG7" s="106"/>
      <c r="CH7" s="106"/>
      <c r="CI7" s="107"/>
      <c r="CJ7" s="60" t="s">
        <v>33</v>
      </c>
      <c r="CK7" s="61"/>
      <c r="CL7" s="61"/>
      <c r="CM7" s="61"/>
      <c r="CN7" s="61"/>
      <c r="CO7" s="61"/>
      <c r="CP7" s="61"/>
      <c r="CQ7" s="61"/>
      <c r="CR7" s="61"/>
      <c r="CS7" s="61"/>
      <c r="CT7" s="61"/>
      <c r="CU7" s="61"/>
      <c r="CV7" s="62"/>
    </row>
    <row r="8" spans="1:101" ht="13.5" thickBot="1" x14ac:dyDescent="0.25">
      <c r="A8" s="108"/>
      <c r="B8" s="109"/>
      <c r="C8" s="109"/>
      <c r="D8" s="109"/>
      <c r="E8" s="109"/>
      <c r="F8" s="109"/>
      <c r="G8" s="110"/>
      <c r="I8" s="111" t="s">
        <v>34</v>
      </c>
      <c r="J8" s="112"/>
      <c r="K8" s="112"/>
      <c r="L8" s="112"/>
      <c r="M8" s="112"/>
      <c r="N8" s="112"/>
      <c r="O8" s="112"/>
      <c r="P8" s="112"/>
      <c r="Q8" s="112"/>
      <c r="R8" s="112"/>
      <c r="S8" s="112"/>
      <c r="T8" s="112"/>
      <c r="U8" s="112"/>
      <c r="V8" s="112"/>
      <c r="W8" s="112"/>
      <c r="X8" s="112"/>
      <c r="Y8" s="112"/>
      <c r="Z8" s="112"/>
      <c r="AA8" s="112"/>
      <c r="AB8" s="112"/>
      <c r="AC8" s="112"/>
      <c r="AD8" s="112"/>
      <c r="AE8" s="113"/>
      <c r="AF8" s="114">
        <f>IF(AA56="●",S56,A12)+IF(CQ41="●",CI41,BQ12)+IF(AS51="●",AK51,AI12)</f>
        <v>0</v>
      </c>
      <c r="AG8" s="115"/>
      <c r="AH8" s="115"/>
      <c r="AI8" s="115"/>
      <c r="AJ8" s="115"/>
      <c r="AK8" s="115"/>
      <c r="AL8" s="115"/>
      <c r="AM8" s="115"/>
      <c r="AN8" s="115"/>
      <c r="AO8" s="115"/>
      <c r="AP8" s="112"/>
      <c r="AQ8" s="112"/>
      <c r="AR8" s="112"/>
      <c r="AS8" s="112"/>
      <c r="AT8" s="112"/>
      <c r="AU8" s="113"/>
      <c r="AV8" s="93" t="s">
        <v>35</v>
      </c>
      <c r="AW8" s="94"/>
      <c r="AX8" s="94"/>
      <c r="AY8" s="94"/>
      <c r="AZ8" s="94"/>
      <c r="BA8" s="94"/>
      <c r="BB8" s="94"/>
      <c r="BC8" s="94"/>
      <c r="BD8" s="116"/>
      <c r="BE8" s="117"/>
      <c r="BF8" s="118"/>
      <c r="BG8" s="118"/>
      <c r="BH8" s="118"/>
      <c r="BI8" s="119"/>
      <c r="BJ8" s="120" t="s">
        <v>13</v>
      </c>
      <c r="BK8" s="121"/>
      <c r="BL8" s="121"/>
      <c r="BM8" s="121"/>
      <c r="BN8" s="121"/>
      <c r="BO8" s="121"/>
      <c r="BP8" s="121"/>
      <c r="BQ8" s="122"/>
      <c r="BR8" s="105"/>
      <c r="BS8" s="106"/>
      <c r="BT8" s="106"/>
      <c r="BU8" s="106"/>
      <c r="BV8" s="106"/>
      <c r="BW8" s="106"/>
      <c r="BX8" s="106"/>
      <c r="BY8" s="106"/>
      <c r="BZ8" s="106"/>
      <c r="CA8" s="106"/>
      <c r="CB8" s="106"/>
      <c r="CC8" s="106"/>
      <c r="CD8" s="106"/>
      <c r="CE8" s="106"/>
      <c r="CF8" s="106"/>
      <c r="CG8" s="106"/>
      <c r="CH8" s="106"/>
      <c r="CI8" s="107"/>
      <c r="CJ8" s="123" t="s">
        <v>36</v>
      </c>
      <c r="CK8" s="124"/>
      <c r="CL8" s="124"/>
      <c r="CM8" s="124"/>
      <c r="CN8" s="124"/>
      <c r="CO8" s="124"/>
      <c r="CP8" s="124"/>
      <c r="CQ8" s="124"/>
      <c r="CR8" s="124"/>
      <c r="CS8" s="124"/>
      <c r="CT8" s="124"/>
      <c r="CU8" s="124"/>
      <c r="CV8" s="125"/>
    </row>
    <row r="9" spans="1:101" ht="13.5" thickTop="1" x14ac:dyDescent="0.2">
      <c r="I9" s="40" t="s">
        <v>13</v>
      </c>
      <c r="J9" s="41"/>
      <c r="K9" s="41"/>
      <c r="L9" s="41"/>
      <c r="M9" s="41"/>
      <c r="N9" s="41"/>
      <c r="O9" s="41"/>
      <c r="P9" s="41"/>
      <c r="Q9" s="41"/>
      <c r="R9" s="41"/>
      <c r="S9" s="41"/>
      <c r="T9" s="41"/>
      <c r="U9" s="41"/>
      <c r="V9" s="41"/>
      <c r="W9" s="41"/>
      <c r="X9" s="41"/>
      <c r="Y9" s="41"/>
      <c r="Z9" s="41"/>
      <c r="AA9" s="41"/>
      <c r="AB9" s="41"/>
      <c r="AC9" s="41"/>
      <c r="AD9" s="41"/>
      <c r="AE9" s="42"/>
      <c r="AF9" s="114"/>
      <c r="AG9" s="115"/>
      <c r="AH9" s="115"/>
      <c r="AI9" s="115"/>
      <c r="AJ9" s="115"/>
      <c r="AK9" s="115"/>
      <c r="AL9" s="115"/>
      <c r="AM9" s="115"/>
      <c r="AN9" s="115"/>
      <c r="AO9" s="115"/>
      <c r="AP9" s="126" t="s">
        <v>37</v>
      </c>
      <c r="AQ9" s="127"/>
      <c r="AR9" s="127"/>
      <c r="AS9" s="127"/>
      <c r="AT9" s="127"/>
      <c r="AU9" s="128"/>
      <c r="AV9" s="129"/>
      <c r="AW9" s="112" t="s">
        <v>38</v>
      </c>
      <c r="AX9" s="112"/>
      <c r="AY9" s="112"/>
      <c r="AZ9" s="112"/>
      <c r="BA9" s="112"/>
      <c r="BB9" s="129"/>
      <c r="BE9" s="117"/>
      <c r="BF9" s="118"/>
      <c r="BG9" s="118"/>
      <c r="BH9" s="118"/>
      <c r="BI9" s="119"/>
      <c r="BJ9" s="120"/>
      <c r="BK9" s="121"/>
      <c r="BL9" s="121"/>
      <c r="BM9" s="121"/>
      <c r="BN9" s="121"/>
      <c r="BO9" s="121"/>
      <c r="BP9" s="121"/>
      <c r="BQ9" s="122"/>
      <c r="BR9" s="105"/>
      <c r="BS9" s="106"/>
      <c r="BT9" s="106"/>
      <c r="BU9" s="106"/>
      <c r="BV9" s="106"/>
      <c r="BW9" s="106"/>
      <c r="BX9" s="106"/>
      <c r="BY9" s="106"/>
      <c r="BZ9" s="106"/>
      <c r="CA9" s="106"/>
      <c r="CB9" s="106"/>
      <c r="CC9" s="106"/>
      <c r="CD9" s="106"/>
      <c r="CE9" s="106"/>
      <c r="CF9" s="106"/>
      <c r="CG9" s="106"/>
      <c r="CH9" s="106"/>
      <c r="CI9" s="107"/>
      <c r="CJ9" s="60" t="s">
        <v>39</v>
      </c>
      <c r="CK9" s="61"/>
      <c r="CL9" s="61"/>
      <c r="CM9" s="61"/>
      <c r="CN9" s="61"/>
      <c r="CO9" s="61"/>
      <c r="CP9" s="61"/>
      <c r="CQ9" s="61"/>
      <c r="CR9" s="61"/>
      <c r="CS9" s="61"/>
      <c r="CT9" s="61"/>
      <c r="CU9" s="61"/>
      <c r="CV9" s="62"/>
    </row>
    <row r="10" spans="1:101" ht="17" thickBot="1" x14ac:dyDescent="0.25">
      <c r="I10" s="130"/>
      <c r="J10" s="131"/>
      <c r="K10" s="131"/>
      <c r="L10" s="131"/>
      <c r="M10" s="131"/>
      <c r="N10" s="131"/>
      <c r="O10" s="131"/>
      <c r="P10" s="131"/>
      <c r="Q10" s="131"/>
      <c r="R10" s="131"/>
      <c r="S10" s="131"/>
      <c r="T10" s="131"/>
      <c r="U10" s="131"/>
      <c r="V10" s="131"/>
      <c r="W10" s="131"/>
      <c r="X10" s="131"/>
      <c r="Y10" s="131"/>
      <c r="Z10" s="131"/>
      <c r="AA10" s="131"/>
      <c r="AB10" s="131"/>
      <c r="AC10" s="131"/>
      <c r="AD10" s="131"/>
      <c r="AE10" s="132"/>
      <c r="AF10" s="133"/>
      <c r="AG10" s="134"/>
      <c r="AH10" s="134"/>
      <c r="AI10" s="134"/>
      <c r="AJ10" s="134"/>
      <c r="AK10" s="134"/>
      <c r="AL10" s="134"/>
      <c r="AM10" s="134"/>
      <c r="AN10" s="134"/>
      <c r="AO10" s="134"/>
      <c r="AP10" s="135"/>
      <c r="AQ10" s="136"/>
      <c r="AR10" s="136"/>
      <c r="AS10" s="136"/>
      <c r="AT10" s="136"/>
      <c r="AU10" s="137"/>
      <c r="AV10" s="138"/>
      <c r="AW10" s="13" t="s">
        <v>40</v>
      </c>
      <c r="AX10" s="13"/>
      <c r="AY10" s="13"/>
      <c r="AZ10" s="138"/>
      <c r="BA10" s="139" t="s">
        <v>41</v>
      </c>
      <c r="BB10" s="139"/>
      <c r="BC10" s="139"/>
      <c r="BD10" s="140"/>
      <c r="BE10" s="141"/>
      <c r="BF10" s="142"/>
      <c r="BG10" s="142"/>
      <c r="BH10" s="142"/>
      <c r="BI10" s="143"/>
      <c r="BJ10" s="144"/>
      <c r="BK10" s="145"/>
      <c r="BL10" s="145"/>
      <c r="BM10" s="145"/>
      <c r="BN10" s="145"/>
      <c r="BO10" s="145"/>
      <c r="BP10" s="145"/>
      <c r="BQ10" s="146"/>
      <c r="BR10" s="147"/>
      <c r="BS10" s="148"/>
      <c r="BT10" s="148"/>
      <c r="BU10" s="148"/>
      <c r="BV10" s="148"/>
      <c r="BW10" s="148"/>
      <c r="BX10" s="148"/>
      <c r="BY10" s="148"/>
      <c r="BZ10" s="148"/>
      <c r="CA10" s="148"/>
      <c r="CB10" s="148"/>
      <c r="CC10" s="148"/>
      <c r="CD10" s="148"/>
      <c r="CE10" s="148"/>
      <c r="CF10" s="148"/>
      <c r="CG10" s="148"/>
      <c r="CH10" s="148"/>
      <c r="CI10" s="149"/>
      <c r="CJ10" s="150" t="s">
        <v>42</v>
      </c>
      <c r="CK10" s="151"/>
      <c r="CL10" s="151"/>
      <c r="CM10" s="151"/>
      <c r="CN10" s="151"/>
      <c r="CO10" s="151"/>
      <c r="CP10" s="151"/>
      <c r="CQ10" s="151"/>
      <c r="CR10" s="151"/>
      <c r="CS10" s="151"/>
      <c r="CT10" s="151"/>
      <c r="CU10" s="151"/>
      <c r="CV10" s="152"/>
    </row>
    <row r="11" spans="1:101" ht="8.25" customHeight="1" thickTop="1" thickBot="1" x14ac:dyDescent="0.25"/>
    <row r="12" spans="1:101" ht="21" customHeight="1" thickBot="1" x14ac:dyDescent="0.25">
      <c r="A12" s="153">
        <f>IF(AA56="●",S56,SUMIF(N22,"●",K22)+SUMIF(N33,"●",K33)+SUMIF(N41,"●",K41)+SUMIF(N44,"●",K44)+SUMIF(N49,"●",K49)+SUMIF(N59,"●",K59)+SUMIF(AD23,"●",AA23)+SUMIF(AD33,"●",AA33)+SUMIF(AD43,"●",AA43)+SUMIF(AD49,"●",AA49)+SUMIF(AD55,"●",AA55)+SUM(N22,N33,N41,N44,N49,N59,AD23,AD33,AD43,AD49,AD55))</f>
        <v>0</v>
      </c>
      <c r="B12" s="154"/>
      <c r="C12" s="154"/>
      <c r="D12" s="154"/>
      <c r="E12" s="154"/>
      <c r="F12" s="154"/>
      <c r="G12" s="154"/>
      <c r="H12" s="154"/>
      <c r="I12" s="155" t="s">
        <v>43</v>
      </c>
      <c r="J12" s="155"/>
      <c r="K12" s="156" t="s">
        <v>44</v>
      </c>
      <c r="L12" s="156"/>
      <c r="M12" s="156"/>
      <c r="N12" s="156"/>
      <c r="O12" s="156"/>
      <c r="P12" s="156"/>
      <c r="Q12" s="156"/>
      <c r="R12" s="156"/>
      <c r="S12" s="156"/>
      <c r="T12" s="156"/>
      <c r="U12" s="156"/>
      <c r="V12" s="156"/>
      <c r="W12" s="157">
        <f>IF(AA56="●",75,IF(N22="●",COUNTA(K15:K21),COUNTA(N15:N21))+IF(N33="●",COUNTA(K23:K32),COUNTA(N23:N32))+IF(N41="●",COUNTA(K34:K40),COUNTA(N34:N40))+IF(N44="●",COUNTA(K42:K43),COUNTA(N42:N43))+IF(N49="●",COUNTA(K45:K48),COUNTA(N45:N48))+IF(N59="●",COUNTA(K50:K58),COUNTA(N50:N58))+IF(AD23="●",COUNTA(AA14:AA22),COUNTA(AD14:AD22))+IF(AD33="●",COUNTA(AA24:AA32),COUNTA(AD24:AD32))+IF(AD43="●",COUNTA(AA34:AA42),COUNTA(AD34:AD42))+IF(AD49="●",COUNTA(AA44:AA48),COUNTA(AD44:AD48))+IF(AD55="●",COUNTA(AA51:AA54),COUNTA(AD51:AD54)))</f>
        <v>0</v>
      </c>
      <c r="X12" s="157"/>
      <c r="Y12" s="157"/>
      <c r="Z12" s="157"/>
      <c r="AA12" s="157"/>
      <c r="AB12" s="157"/>
      <c r="AC12" s="158" t="s">
        <v>45</v>
      </c>
      <c r="AD12" s="158"/>
      <c r="AE12" s="158"/>
      <c r="AF12" s="159"/>
      <c r="AI12" s="153">
        <f>IF(AS51="●",AK51,SUMIF(AV19,"●",AS19)+SUMIF(AV32,"●",AS32)+SUMIF(AV35,"●",AS35)+SUMIF(AV38,"●",AS38)+SUMIF(AV42,"●",AS42)+SUMIF(AV47,"●",AS47)+SUMIF(AV50,"●",AS50)+SUMIF(BL26,"●",BI26)+SUMIF(BL37,"●",BI37)+SUMIF(BL42,"●",BI42)+SUMIF(BL52,"●",BI52)+SUMIF(BL57,"●",BI57)+SUM(AV19,AV32,AV35,AV38,AV42,AV47,AV50,BL26,BL37,BL42,BL52,BL57))</f>
        <v>0</v>
      </c>
      <c r="AJ12" s="154"/>
      <c r="AK12" s="154"/>
      <c r="AL12" s="154"/>
      <c r="AM12" s="154"/>
      <c r="AN12" s="154"/>
      <c r="AO12" s="154"/>
      <c r="AP12" s="154"/>
      <c r="AQ12" s="155" t="s">
        <v>43</v>
      </c>
      <c r="AR12" s="155"/>
      <c r="AS12" s="156" t="s">
        <v>46</v>
      </c>
      <c r="AT12" s="156"/>
      <c r="AU12" s="156"/>
      <c r="AV12" s="156"/>
      <c r="AW12" s="156"/>
      <c r="AX12" s="156"/>
      <c r="AY12" s="156"/>
      <c r="AZ12" s="156"/>
      <c r="BA12" s="156"/>
      <c r="BB12" s="156"/>
      <c r="BC12" s="156"/>
      <c r="BD12" s="156"/>
      <c r="BE12" s="157">
        <f>IF(AS51="●",68,IF(AV19="●",COUNTA(AS15:AS18),COUNTA(AV15:AV18))+IF(AV32="●",COUNTA(AS20:AS31),COUNTA(AV20:AV31))+IF(AV35="●",COUNTA(AS33:AS34),COUNTA(AV33:AV34))+IF(AV38="●",COUNTA(AS36:AS37),COUNTA(AV36:AV37))+IF(AV42="●",COUNTA(AS39:AS41),COUNTA(AV39:AV41))+IF(AV47="●",COUNTA(AS43:AS46),COUNTA(AV43:AV46))+IF(AV50="●",COUNTA(AS48:AS49),COUNTA(AV48:AV49))+IF(BL26="●",COUNTA(BI14:BI25),COUNTA(BL14:BL25))+IF(BL37="●",COUNTA(BI27:BI36),COUNTA(BL27:BL36))+IF(BL42="●",COUNTA(BI38:BI41),COUNTA(BL38:BL41))+IF(BL52="●",COUNTA(BI43:BI51),COUNTA(BL43:BL51))+IF(BL57="●",COUNTA(BI53:BI56),COUNTA(BL53:BL56)))</f>
        <v>0</v>
      </c>
      <c r="BF12" s="157"/>
      <c r="BG12" s="157"/>
      <c r="BH12" s="157"/>
      <c r="BI12" s="157"/>
      <c r="BJ12" s="157"/>
      <c r="BK12" s="158" t="s">
        <v>45</v>
      </c>
      <c r="BL12" s="158"/>
      <c r="BM12" s="158"/>
      <c r="BN12" s="159"/>
      <c r="BQ12" s="153">
        <f>IF(CQ41="●",CI41,SUMIF(CD22,"●",CA22)+SUMIF(CD34,"●",CA34)+SUMIF(CD39,"●",CA39)+SUMIF(CD45,"●",CA45)+SUMIF(CD52,"●",CA52)+SUMIF(CT22,"●",CQ22)+SUMIF(CT31,"●",CQ31)+SUMIF(CT40,"●",CQ40)+SUM(CD22,CD34,CD39,CD45,CD52,CT22,CT31,CT40))</f>
        <v>0</v>
      </c>
      <c r="BR12" s="154"/>
      <c r="BS12" s="154"/>
      <c r="BT12" s="154"/>
      <c r="BU12" s="154"/>
      <c r="BV12" s="154"/>
      <c r="BW12" s="154"/>
      <c r="BX12" s="154"/>
      <c r="BY12" s="155" t="s">
        <v>43</v>
      </c>
      <c r="BZ12" s="155"/>
      <c r="CA12" s="156" t="s">
        <v>47</v>
      </c>
      <c r="CB12" s="156"/>
      <c r="CC12" s="156"/>
      <c r="CD12" s="156"/>
      <c r="CE12" s="156"/>
      <c r="CF12" s="156"/>
      <c r="CG12" s="156"/>
      <c r="CH12" s="156"/>
      <c r="CI12" s="156"/>
      <c r="CJ12" s="156"/>
      <c r="CK12" s="156"/>
      <c r="CL12" s="156"/>
      <c r="CM12" s="157">
        <f>IF(CQ41="●",57,IF(CD22="●",COUNTA(CA15:CA21),COUNTA(CD15:CD21))+IF(CD34="●",COUNTA(CA23:CA33),COUNTA(CD23:CD33))+IF(CD39="●",COUNTA(CA35:CA38),COUNTA(CD35:CD38))+IF(CD45="●",COUNTA(CA40:CA44),COUNTA(CD40:CD44))+IF(CD52="●",COUNTA(CA46:CA51),COUNTA(CD46:CD51))+IF(CT22="●",COUNTA(CQ14:CQ21),COUNTA(CT14:CT21))+IF(CT31="●",COUNTA(CQ23:CQ30),COUNTA(CT23:CT30))+IF(CT40="●",COUNTA(CQ32:CQ39),COUNTA(CT32:CT39)))</f>
        <v>0</v>
      </c>
      <c r="CN12" s="157"/>
      <c r="CO12" s="157"/>
      <c r="CP12" s="157"/>
      <c r="CQ12" s="157"/>
      <c r="CR12" s="157"/>
      <c r="CS12" s="158" t="s">
        <v>45</v>
      </c>
      <c r="CT12" s="158"/>
      <c r="CU12" s="158"/>
      <c r="CV12" s="159"/>
    </row>
    <row r="13" spans="1:101" ht="15" customHeight="1" thickBot="1" x14ac:dyDescent="0.25">
      <c r="A13" s="160" t="s">
        <v>48</v>
      </c>
      <c r="B13" s="161"/>
      <c r="C13" s="161" t="s">
        <v>49</v>
      </c>
      <c r="D13" s="161"/>
      <c r="E13" s="161"/>
      <c r="F13" s="161"/>
      <c r="G13" s="161"/>
      <c r="H13" s="161"/>
      <c r="I13" s="161"/>
      <c r="J13" s="161"/>
      <c r="K13" s="161" t="s">
        <v>50</v>
      </c>
      <c r="L13" s="161"/>
      <c r="M13" s="161"/>
      <c r="N13" s="162" t="s">
        <v>51</v>
      </c>
      <c r="O13" s="163"/>
      <c r="P13" s="164"/>
      <c r="Q13" s="160" t="s">
        <v>48</v>
      </c>
      <c r="R13" s="161"/>
      <c r="S13" s="161" t="s">
        <v>49</v>
      </c>
      <c r="T13" s="161"/>
      <c r="U13" s="161"/>
      <c r="V13" s="161"/>
      <c r="W13" s="161"/>
      <c r="X13" s="161"/>
      <c r="Y13" s="161"/>
      <c r="Z13" s="161"/>
      <c r="AA13" s="161" t="s">
        <v>50</v>
      </c>
      <c r="AB13" s="161"/>
      <c r="AC13" s="161"/>
      <c r="AD13" s="165" t="s">
        <v>51</v>
      </c>
      <c r="AE13" s="166"/>
      <c r="AF13" s="167"/>
      <c r="AI13" s="160" t="s">
        <v>48</v>
      </c>
      <c r="AJ13" s="161"/>
      <c r="AK13" s="161" t="s">
        <v>49</v>
      </c>
      <c r="AL13" s="161"/>
      <c r="AM13" s="161"/>
      <c r="AN13" s="161"/>
      <c r="AO13" s="161"/>
      <c r="AP13" s="161"/>
      <c r="AQ13" s="161"/>
      <c r="AR13" s="161"/>
      <c r="AS13" s="161" t="s">
        <v>50</v>
      </c>
      <c r="AT13" s="161"/>
      <c r="AU13" s="161"/>
      <c r="AV13" s="162" t="s">
        <v>51</v>
      </c>
      <c r="AW13" s="163"/>
      <c r="AX13" s="164"/>
      <c r="AY13" s="160" t="s">
        <v>48</v>
      </c>
      <c r="AZ13" s="161"/>
      <c r="BA13" s="161" t="s">
        <v>49</v>
      </c>
      <c r="BB13" s="161"/>
      <c r="BC13" s="161"/>
      <c r="BD13" s="161"/>
      <c r="BE13" s="161"/>
      <c r="BF13" s="161"/>
      <c r="BG13" s="161"/>
      <c r="BH13" s="161"/>
      <c r="BI13" s="161" t="s">
        <v>50</v>
      </c>
      <c r="BJ13" s="161"/>
      <c r="BK13" s="161"/>
      <c r="BL13" s="165" t="s">
        <v>51</v>
      </c>
      <c r="BM13" s="166"/>
      <c r="BN13" s="167"/>
      <c r="BQ13" s="168" t="s">
        <v>48</v>
      </c>
      <c r="BR13" s="169"/>
      <c r="BS13" s="169" t="s">
        <v>49</v>
      </c>
      <c r="BT13" s="169"/>
      <c r="BU13" s="169"/>
      <c r="BV13" s="169"/>
      <c r="BW13" s="169"/>
      <c r="BX13" s="169"/>
      <c r="BY13" s="169"/>
      <c r="BZ13" s="169"/>
      <c r="CA13" s="169" t="s">
        <v>50</v>
      </c>
      <c r="CB13" s="169"/>
      <c r="CC13" s="169"/>
      <c r="CD13" s="170" t="s">
        <v>51</v>
      </c>
      <c r="CE13" s="171"/>
      <c r="CF13" s="172"/>
      <c r="CG13" s="160" t="s">
        <v>48</v>
      </c>
      <c r="CH13" s="161"/>
      <c r="CI13" s="161" t="s">
        <v>49</v>
      </c>
      <c r="CJ13" s="161"/>
      <c r="CK13" s="161"/>
      <c r="CL13" s="161"/>
      <c r="CM13" s="161"/>
      <c r="CN13" s="161"/>
      <c r="CO13" s="161"/>
      <c r="CP13" s="161"/>
      <c r="CQ13" s="161" t="s">
        <v>50</v>
      </c>
      <c r="CR13" s="161"/>
      <c r="CS13" s="161"/>
      <c r="CT13" s="165" t="s">
        <v>51</v>
      </c>
      <c r="CU13" s="166"/>
      <c r="CV13" s="167"/>
    </row>
    <row r="14" spans="1:101" ht="15" customHeight="1" thickBot="1" x14ac:dyDescent="0.25">
      <c r="A14" s="173" t="s">
        <v>52</v>
      </c>
      <c r="B14" s="174"/>
      <c r="C14" s="174"/>
      <c r="D14" s="174"/>
      <c r="E14" s="174"/>
      <c r="F14" s="174"/>
      <c r="G14" s="174"/>
      <c r="H14" s="174"/>
      <c r="I14" s="174"/>
      <c r="J14" s="174"/>
      <c r="K14" s="175">
        <f>S56-AA50</f>
        <v>45037</v>
      </c>
      <c r="L14" s="175"/>
      <c r="M14" s="175"/>
      <c r="N14" s="176" t="s">
        <v>53</v>
      </c>
      <c r="O14" s="177"/>
      <c r="P14" s="178"/>
      <c r="Q14" s="179" t="s">
        <v>54</v>
      </c>
      <c r="R14" s="180"/>
      <c r="S14" s="181" t="s">
        <v>426</v>
      </c>
      <c r="T14" s="181"/>
      <c r="U14" s="181"/>
      <c r="V14" s="181"/>
      <c r="W14" s="181"/>
      <c r="X14" s="181"/>
      <c r="Y14" s="181"/>
      <c r="Z14" s="181"/>
      <c r="AA14" s="182">
        <v>605</v>
      </c>
      <c r="AB14" s="183"/>
      <c r="AC14" s="183"/>
      <c r="AD14" s="184"/>
      <c r="AE14" s="183"/>
      <c r="AF14" s="185"/>
      <c r="AI14" s="173" t="s">
        <v>52</v>
      </c>
      <c r="AJ14" s="174"/>
      <c r="AK14" s="174"/>
      <c r="AL14" s="174"/>
      <c r="AM14" s="174"/>
      <c r="AN14" s="174"/>
      <c r="AO14" s="174"/>
      <c r="AP14" s="174"/>
      <c r="AQ14" s="174"/>
      <c r="AR14" s="174"/>
      <c r="AS14" s="175">
        <f>AK51</f>
        <v>46183</v>
      </c>
      <c r="AT14" s="175"/>
      <c r="AU14" s="175"/>
      <c r="AV14" s="176" t="s">
        <v>53</v>
      </c>
      <c r="AW14" s="177"/>
      <c r="AX14" s="178"/>
      <c r="AY14" s="179" t="s">
        <v>55</v>
      </c>
      <c r="AZ14" s="180"/>
      <c r="BA14" s="181" t="s">
        <v>501</v>
      </c>
      <c r="BB14" s="181"/>
      <c r="BC14" s="181"/>
      <c r="BD14" s="181"/>
      <c r="BE14" s="181"/>
      <c r="BF14" s="181"/>
      <c r="BG14" s="181"/>
      <c r="BH14" s="181"/>
      <c r="BI14" s="182">
        <v>440</v>
      </c>
      <c r="BJ14" s="183"/>
      <c r="BK14" s="183"/>
      <c r="BL14" s="184"/>
      <c r="BM14" s="183"/>
      <c r="BN14" s="185"/>
      <c r="BQ14" s="173" t="s">
        <v>56</v>
      </c>
      <c r="BR14" s="174"/>
      <c r="BS14" s="174"/>
      <c r="BT14" s="174"/>
      <c r="BU14" s="174"/>
      <c r="BV14" s="174"/>
      <c r="BW14" s="174"/>
      <c r="BX14" s="174"/>
      <c r="BY14" s="174"/>
      <c r="BZ14" s="174"/>
      <c r="CA14" s="175">
        <f>CI41</f>
        <v>32741</v>
      </c>
      <c r="CB14" s="175"/>
      <c r="CC14" s="175"/>
      <c r="CD14" s="176" t="s">
        <v>57</v>
      </c>
      <c r="CE14" s="177"/>
      <c r="CF14" s="178"/>
      <c r="CG14" s="179" t="s">
        <v>58</v>
      </c>
      <c r="CH14" s="180"/>
      <c r="CI14" s="181" t="s">
        <v>568</v>
      </c>
      <c r="CJ14" s="181"/>
      <c r="CK14" s="181"/>
      <c r="CL14" s="181"/>
      <c r="CM14" s="181"/>
      <c r="CN14" s="181"/>
      <c r="CO14" s="181"/>
      <c r="CP14" s="181"/>
      <c r="CQ14" s="186">
        <v>495</v>
      </c>
      <c r="CR14" s="186"/>
      <c r="CS14" s="186"/>
      <c r="CT14" s="184"/>
      <c r="CU14" s="183"/>
      <c r="CV14" s="185"/>
    </row>
    <row r="15" spans="1:101" ht="15" customHeight="1" thickTop="1" x14ac:dyDescent="0.2">
      <c r="A15" s="179" t="s">
        <v>59</v>
      </c>
      <c r="B15" s="180"/>
      <c r="C15" s="187" t="s">
        <v>462</v>
      </c>
      <c r="D15" s="181"/>
      <c r="E15" s="181"/>
      <c r="F15" s="181"/>
      <c r="G15" s="181"/>
      <c r="H15" s="181"/>
      <c r="I15" s="181"/>
      <c r="J15" s="181"/>
      <c r="K15" s="188">
        <v>650</v>
      </c>
      <c r="L15" s="189"/>
      <c r="M15" s="189"/>
      <c r="N15" s="190"/>
      <c r="O15" s="191"/>
      <c r="P15" s="192"/>
      <c r="Q15" s="179" t="s">
        <v>60</v>
      </c>
      <c r="R15" s="180"/>
      <c r="S15" s="181" t="s">
        <v>427</v>
      </c>
      <c r="T15" s="181"/>
      <c r="U15" s="181"/>
      <c r="V15" s="181"/>
      <c r="W15" s="181"/>
      <c r="X15" s="181"/>
      <c r="Y15" s="181"/>
      <c r="Z15" s="181"/>
      <c r="AA15" s="182">
        <v>815</v>
      </c>
      <c r="AB15" s="183"/>
      <c r="AC15" s="183"/>
      <c r="AD15" s="184"/>
      <c r="AE15" s="183"/>
      <c r="AF15" s="185"/>
      <c r="AI15" s="179" t="s">
        <v>61</v>
      </c>
      <c r="AJ15" s="180"/>
      <c r="AK15" s="181" t="s">
        <v>539</v>
      </c>
      <c r="AL15" s="181"/>
      <c r="AM15" s="181"/>
      <c r="AN15" s="181"/>
      <c r="AO15" s="181"/>
      <c r="AP15" s="181"/>
      <c r="AQ15" s="181"/>
      <c r="AR15" s="181"/>
      <c r="AS15" s="188">
        <v>480</v>
      </c>
      <c r="AT15" s="189"/>
      <c r="AU15" s="189"/>
      <c r="AV15" s="184"/>
      <c r="AW15" s="183"/>
      <c r="AX15" s="185"/>
      <c r="AY15" s="179" t="s">
        <v>62</v>
      </c>
      <c r="AZ15" s="180"/>
      <c r="BA15" s="181" t="s">
        <v>502</v>
      </c>
      <c r="BB15" s="181"/>
      <c r="BC15" s="181"/>
      <c r="BD15" s="181"/>
      <c r="BE15" s="181"/>
      <c r="BF15" s="181"/>
      <c r="BG15" s="181"/>
      <c r="BH15" s="181"/>
      <c r="BI15" s="182">
        <v>575</v>
      </c>
      <c r="BJ15" s="183"/>
      <c r="BK15" s="183"/>
      <c r="BL15" s="184"/>
      <c r="BM15" s="183"/>
      <c r="BN15" s="185"/>
      <c r="BQ15" s="179" t="s">
        <v>63</v>
      </c>
      <c r="BR15" s="180"/>
      <c r="BS15" s="181" t="s">
        <v>592</v>
      </c>
      <c r="BT15" s="181"/>
      <c r="BU15" s="181"/>
      <c r="BV15" s="181"/>
      <c r="BW15" s="181"/>
      <c r="BX15" s="181"/>
      <c r="BY15" s="181"/>
      <c r="BZ15" s="181"/>
      <c r="CA15" s="193">
        <v>255</v>
      </c>
      <c r="CB15" s="193"/>
      <c r="CC15" s="193"/>
      <c r="CD15" s="184"/>
      <c r="CE15" s="183"/>
      <c r="CF15" s="185"/>
      <c r="CG15" s="179" t="s">
        <v>64</v>
      </c>
      <c r="CH15" s="180"/>
      <c r="CI15" s="181" t="s">
        <v>569</v>
      </c>
      <c r="CJ15" s="181"/>
      <c r="CK15" s="181"/>
      <c r="CL15" s="181"/>
      <c r="CM15" s="181"/>
      <c r="CN15" s="181"/>
      <c r="CO15" s="181"/>
      <c r="CP15" s="181"/>
      <c r="CQ15" s="194">
        <v>455</v>
      </c>
      <c r="CR15" s="194"/>
      <c r="CS15" s="194"/>
      <c r="CT15" s="184"/>
      <c r="CU15" s="183"/>
      <c r="CV15" s="185"/>
    </row>
    <row r="16" spans="1:101" ht="15" customHeight="1" x14ac:dyDescent="0.2">
      <c r="A16" s="179" t="s">
        <v>65</v>
      </c>
      <c r="B16" s="180"/>
      <c r="C16" s="187" t="s">
        <v>463</v>
      </c>
      <c r="D16" s="181"/>
      <c r="E16" s="181"/>
      <c r="F16" s="181"/>
      <c r="G16" s="181"/>
      <c r="H16" s="181"/>
      <c r="I16" s="181"/>
      <c r="J16" s="181"/>
      <c r="K16" s="188">
        <v>710</v>
      </c>
      <c r="L16" s="189"/>
      <c r="M16" s="189"/>
      <c r="N16" s="184"/>
      <c r="O16" s="183"/>
      <c r="P16" s="185"/>
      <c r="Q16" s="179" t="s">
        <v>66</v>
      </c>
      <c r="R16" s="180"/>
      <c r="S16" s="181" t="s">
        <v>428</v>
      </c>
      <c r="T16" s="181"/>
      <c r="U16" s="181"/>
      <c r="V16" s="181"/>
      <c r="W16" s="181"/>
      <c r="X16" s="181"/>
      <c r="Y16" s="181"/>
      <c r="Z16" s="181"/>
      <c r="AA16" s="182">
        <v>550</v>
      </c>
      <c r="AB16" s="183"/>
      <c r="AC16" s="183"/>
      <c r="AD16" s="184"/>
      <c r="AE16" s="183"/>
      <c r="AF16" s="185"/>
      <c r="AI16" s="179" t="s">
        <v>67</v>
      </c>
      <c r="AJ16" s="180"/>
      <c r="AK16" s="181" t="s">
        <v>540</v>
      </c>
      <c r="AL16" s="181"/>
      <c r="AM16" s="181"/>
      <c r="AN16" s="181"/>
      <c r="AO16" s="181"/>
      <c r="AP16" s="181"/>
      <c r="AQ16" s="181"/>
      <c r="AR16" s="181"/>
      <c r="AS16" s="188">
        <v>660</v>
      </c>
      <c r="AT16" s="189"/>
      <c r="AU16" s="189"/>
      <c r="AV16" s="184"/>
      <c r="AW16" s="183"/>
      <c r="AX16" s="185"/>
      <c r="AY16" s="179" t="s">
        <v>68</v>
      </c>
      <c r="AZ16" s="180"/>
      <c r="BA16" s="181" t="s">
        <v>503</v>
      </c>
      <c r="BB16" s="181"/>
      <c r="BC16" s="181"/>
      <c r="BD16" s="181"/>
      <c r="BE16" s="181"/>
      <c r="BF16" s="181"/>
      <c r="BG16" s="181"/>
      <c r="BH16" s="181"/>
      <c r="BI16" s="188">
        <v>790</v>
      </c>
      <c r="BJ16" s="189"/>
      <c r="BK16" s="189"/>
      <c r="BL16" s="184"/>
      <c r="BM16" s="183"/>
      <c r="BN16" s="185"/>
      <c r="BQ16" s="179" t="s">
        <v>69</v>
      </c>
      <c r="BR16" s="180"/>
      <c r="BS16" s="181" t="s">
        <v>593</v>
      </c>
      <c r="BT16" s="181"/>
      <c r="BU16" s="181"/>
      <c r="BV16" s="181"/>
      <c r="BW16" s="181"/>
      <c r="BX16" s="181"/>
      <c r="BY16" s="181"/>
      <c r="BZ16" s="181"/>
      <c r="CA16" s="194">
        <v>335</v>
      </c>
      <c r="CB16" s="194"/>
      <c r="CC16" s="194"/>
      <c r="CD16" s="184"/>
      <c r="CE16" s="183"/>
      <c r="CF16" s="185"/>
      <c r="CG16" s="179" t="s">
        <v>70</v>
      </c>
      <c r="CH16" s="180"/>
      <c r="CI16" s="181" t="s">
        <v>570</v>
      </c>
      <c r="CJ16" s="181"/>
      <c r="CK16" s="181"/>
      <c r="CL16" s="181"/>
      <c r="CM16" s="181"/>
      <c r="CN16" s="181"/>
      <c r="CO16" s="181"/>
      <c r="CP16" s="181"/>
      <c r="CQ16" s="194">
        <v>626</v>
      </c>
      <c r="CR16" s="194"/>
      <c r="CS16" s="194"/>
      <c r="CT16" s="184"/>
      <c r="CU16" s="183"/>
      <c r="CV16" s="185"/>
    </row>
    <row r="17" spans="1:100" ht="15" customHeight="1" x14ac:dyDescent="0.2">
      <c r="A17" s="179" t="s">
        <v>71</v>
      </c>
      <c r="B17" s="180"/>
      <c r="C17" s="181" t="s">
        <v>464</v>
      </c>
      <c r="D17" s="181"/>
      <c r="E17" s="181"/>
      <c r="F17" s="181"/>
      <c r="G17" s="181"/>
      <c r="H17" s="181"/>
      <c r="I17" s="181"/>
      <c r="J17" s="181"/>
      <c r="K17" s="182">
        <v>485</v>
      </c>
      <c r="L17" s="183"/>
      <c r="M17" s="183"/>
      <c r="N17" s="184"/>
      <c r="O17" s="183"/>
      <c r="P17" s="185"/>
      <c r="Q17" s="179" t="s">
        <v>72</v>
      </c>
      <c r="R17" s="180"/>
      <c r="S17" s="181" t="s">
        <v>429</v>
      </c>
      <c r="T17" s="181"/>
      <c r="U17" s="181"/>
      <c r="V17" s="181"/>
      <c r="W17" s="181"/>
      <c r="X17" s="181"/>
      <c r="Y17" s="181"/>
      <c r="Z17" s="181"/>
      <c r="AA17" s="182">
        <v>920</v>
      </c>
      <c r="AB17" s="183"/>
      <c r="AC17" s="183"/>
      <c r="AD17" s="184"/>
      <c r="AE17" s="183"/>
      <c r="AF17" s="185"/>
      <c r="AI17" s="179" t="s">
        <v>73</v>
      </c>
      <c r="AJ17" s="180"/>
      <c r="AK17" s="181" t="s">
        <v>541</v>
      </c>
      <c r="AL17" s="181"/>
      <c r="AM17" s="181"/>
      <c r="AN17" s="181"/>
      <c r="AO17" s="181"/>
      <c r="AP17" s="181"/>
      <c r="AQ17" s="181"/>
      <c r="AR17" s="181"/>
      <c r="AS17" s="188">
        <v>445</v>
      </c>
      <c r="AT17" s="189"/>
      <c r="AU17" s="189"/>
      <c r="AV17" s="184"/>
      <c r="AW17" s="183"/>
      <c r="AX17" s="185"/>
      <c r="AY17" s="179" t="s">
        <v>74</v>
      </c>
      <c r="AZ17" s="180"/>
      <c r="BA17" s="181" t="s">
        <v>504</v>
      </c>
      <c r="BB17" s="181"/>
      <c r="BC17" s="181"/>
      <c r="BD17" s="181"/>
      <c r="BE17" s="181"/>
      <c r="BF17" s="181"/>
      <c r="BG17" s="181"/>
      <c r="BH17" s="181"/>
      <c r="BI17" s="182">
        <v>690</v>
      </c>
      <c r="BJ17" s="183"/>
      <c r="BK17" s="183"/>
      <c r="BL17" s="184"/>
      <c r="BM17" s="183"/>
      <c r="BN17" s="185"/>
      <c r="BQ17" s="179" t="s">
        <v>75</v>
      </c>
      <c r="BR17" s="180"/>
      <c r="BS17" s="181" t="s">
        <v>594</v>
      </c>
      <c r="BT17" s="181"/>
      <c r="BU17" s="181"/>
      <c r="BV17" s="181"/>
      <c r="BW17" s="181"/>
      <c r="BX17" s="181"/>
      <c r="BY17" s="181"/>
      <c r="BZ17" s="181"/>
      <c r="CA17" s="194">
        <v>555</v>
      </c>
      <c r="CB17" s="194"/>
      <c r="CC17" s="194"/>
      <c r="CD17" s="184"/>
      <c r="CE17" s="183"/>
      <c r="CF17" s="185"/>
      <c r="CG17" s="179" t="s">
        <v>76</v>
      </c>
      <c r="CH17" s="180"/>
      <c r="CI17" s="181" t="s">
        <v>571</v>
      </c>
      <c r="CJ17" s="181"/>
      <c r="CK17" s="181"/>
      <c r="CL17" s="181"/>
      <c r="CM17" s="181"/>
      <c r="CN17" s="181"/>
      <c r="CO17" s="181"/>
      <c r="CP17" s="181"/>
      <c r="CQ17" s="194">
        <v>755</v>
      </c>
      <c r="CR17" s="194"/>
      <c r="CS17" s="194"/>
      <c r="CT17" s="184"/>
      <c r="CU17" s="183"/>
      <c r="CV17" s="185"/>
    </row>
    <row r="18" spans="1:100" ht="15" customHeight="1" x14ac:dyDescent="0.2">
      <c r="A18" s="179" t="s">
        <v>77</v>
      </c>
      <c r="B18" s="180"/>
      <c r="C18" s="187" t="s">
        <v>465</v>
      </c>
      <c r="D18" s="181"/>
      <c r="E18" s="181"/>
      <c r="F18" s="181"/>
      <c r="G18" s="181"/>
      <c r="H18" s="181"/>
      <c r="I18" s="181"/>
      <c r="J18" s="181"/>
      <c r="K18" s="182">
        <v>425</v>
      </c>
      <c r="L18" s="183"/>
      <c r="M18" s="183"/>
      <c r="N18" s="184"/>
      <c r="O18" s="183"/>
      <c r="P18" s="185"/>
      <c r="Q18" s="179" t="s">
        <v>78</v>
      </c>
      <c r="R18" s="180"/>
      <c r="S18" s="181" t="s">
        <v>430</v>
      </c>
      <c r="T18" s="181"/>
      <c r="U18" s="181"/>
      <c r="V18" s="181"/>
      <c r="W18" s="181"/>
      <c r="X18" s="181"/>
      <c r="Y18" s="181"/>
      <c r="Z18" s="181"/>
      <c r="AA18" s="182">
        <v>340</v>
      </c>
      <c r="AB18" s="183"/>
      <c r="AC18" s="183"/>
      <c r="AD18" s="184"/>
      <c r="AE18" s="183"/>
      <c r="AF18" s="185"/>
      <c r="AI18" s="179" t="s">
        <v>79</v>
      </c>
      <c r="AJ18" s="180"/>
      <c r="AK18" s="181" t="s">
        <v>542</v>
      </c>
      <c r="AL18" s="181"/>
      <c r="AM18" s="181"/>
      <c r="AN18" s="181"/>
      <c r="AO18" s="181"/>
      <c r="AP18" s="181"/>
      <c r="AQ18" s="181"/>
      <c r="AR18" s="181"/>
      <c r="AS18" s="188">
        <v>650</v>
      </c>
      <c r="AT18" s="189"/>
      <c r="AU18" s="189"/>
      <c r="AV18" s="184"/>
      <c r="AW18" s="183"/>
      <c r="AX18" s="185"/>
      <c r="AY18" s="179" t="s">
        <v>80</v>
      </c>
      <c r="AZ18" s="180"/>
      <c r="BA18" s="181" t="s">
        <v>505</v>
      </c>
      <c r="BB18" s="181"/>
      <c r="BC18" s="181"/>
      <c r="BD18" s="181"/>
      <c r="BE18" s="181"/>
      <c r="BF18" s="181"/>
      <c r="BG18" s="181"/>
      <c r="BH18" s="181"/>
      <c r="BI18" s="188">
        <v>520</v>
      </c>
      <c r="BJ18" s="189"/>
      <c r="BK18" s="189"/>
      <c r="BL18" s="184"/>
      <c r="BM18" s="183"/>
      <c r="BN18" s="185"/>
      <c r="BQ18" s="179" t="s">
        <v>81</v>
      </c>
      <c r="BR18" s="180"/>
      <c r="BS18" s="181" t="s">
        <v>595</v>
      </c>
      <c r="BT18" s="181"/>
      <c r="BU18" s="181"/>
      <c r="BV18" s="181"/>
      <c r="BW18" s="181"/>
      <c r="BX18" s="181"/>
      <c r="BY18" s="181"/>
      <c r="BZ18" s="181"/>
      <c r="CA18" s="194">
        <v>550</v>
      </c>
      <c r="CB18" s="194"/>
      <c r="CC18" s="194"/>
      <c r="CD18" s="184"/>
      <c r="CE18" s="183"/>
      <c r="CF18" s="185"/>
      <c r="CG18" s="179" t="s">
        <v>82</v>
      </c>
      <c r="CH18" s="180"/>
      <c r="CI18" s="181" t="s">
        <v>572</v>
      </c>
      <c r="CJ18" s="181"/>
      <c r="CK18" s="181"/>
      <c r="CL18" s="181"/>
      <c r="CM18" s="181"/>
      <c r="CN18" s="181"/>
      <c r="CO18" s="181"/>
      <c r="CP18" s="181"/>
      <c r="CQ18" s="194">
        <v>725</v>
      </c>
      <c r="CR18" s="194"/>
      <c r="CS18" s="194"/>
      <c r="CT18" s="184"/>
      <c r="CU18" s="183"/>
      <c r="CV18" s="185"/>
    </row>
    <row r="19" spans="1:100" ht="15" customHeight="1" x14ac:dyDescent="0.2">
      <c r="A19" s="195" t="s">
        <v>83</v>
      </c>
      <c r="B19" s="196"/>
      <c r="C19" s="187" t="s">
        <v>466</v>
      </c>
      <c r="D19" s="181"/>
      <c r="E19" s="181"/>
      <c r="F19" s="181"/>
      <c r="G19" s="181"/>
      <c r="H19" s="181"/>
      <c r="I19" s="181"/>
      <c r="J19" s="181"/>
      <c r="K19" s="182">
        <v>415</v>
      </c>
      <c r="L19" s="183"/>
      <c r="M19" s="183"/>
      <c r="N19" s="184"/>
      <c r="O19" s="183"/>
      <c r="P19" s="185"/>
      <c r="Q19" s="179" t="s">
        <v>84</v>
      </c>
      <c r="R19" s="180"/>
      <c r="S19" s="181" t="s">
        <v>431</v>
      </c>
      <c r="T19" s="181"/>
      <c r="U19" s="181"/>
      <c r="V19" s="181"/>
      <c r="W19" s="181"/>
      <c r="X19" s="181"/>
      <c r="Y19" s="181"/>
      <c r="Z19" s="181"/>
      <c r="AA19" s="182">
        <v>870</v>
      </c>
      <c r="AB19" s="183"/>
      <c r="AC19" s="183"/>
      <c r="AD19" s="184"/>
      <c r="AE19" s="183"/>
      <c r="AF19" s="185"/>
      <c r="AI19" s="197" t="s">
        <v>85</v>
      </c>
      <c r="AJ19" s="198"/>
      <c r="AK19" s="198"/>
      <c r="AL19" s="198"/>
      <c r="AM19" s="198"/>
      <c r="AN19" s="198"/>
      <c r="AO19" s="198"/>
      <c r="AP19" s="198"/>
      <c r="AQ19" s="198"/>
      <c r="AR19" s="198"/>
      <c r="AS19" s="199">
        <f>SUM(AS15:AU18)</f>
        <v>2235</v>
      </c>
      <c r="AT19" s="199"/>
      <c r="AU19" s="200"/>
      <c r="AV19" s="201" t="str">
        <f>IF(AS51="●","●",IF(COUNTA(AV15:AV18)=0,"",SUMIF(AV15:AV18,"●",AS15:AS18)+SUM(AV15:AV18)))</f>
        <v/>
      </c>
      <c r="AW19" s="202"/>
      <c r="AX19" s="203"/>
      <c r="AY19" s="179" t="s">
        <v>86</v>
      </c>
      <c r="AZ19" s="180"/>
      <c r="BA19" s="181" t="s">
        <v>506</v>
      </c>
      <c r="BB19" s="181"/>
      <c r="BC19" s="181"/>
      <c r="BD19" s="181"/>
      <c r="BE19" s="181"/>
      <c r="BF19" s="181"/>
      <c r="BG19" s="181"/>
      <c r="BH19" s="181"/>
      <c r="BI19" s="188">
        <v>335</v>
      </c>
      <c r="BJ19" s="189"/>
      <c r="BK19" s="189"/>
      <c r="BL19" s="184"/>
      <c r="BM19" s="183"/>
      <c r="BN19" s="185"/>
      <c r="BQ19" s="179" t="s">
        <v>87</v>
      </c>
      <c r="BR19" s="180"/>
      <c r="BS19" s="181" t="s">
        <v>596</v>
      </c>
      <c r="BT19" s="181"/>
      <c r="BU19" s="181"/>
      <c r="BV19" s="181"/>
      <c r="BW19" s="181"/>
      <c r="BX19" s="181"/>
      <c r="BY19" s="181"/>
      <c r="BZ19" s="181"/>
      <c r="CA19" s="194">
        <v>775</v>
      </c>
      <c r="CB19" s="194"/>
      <c r="CC19" s="194"/>
      <c r="CD19" s="184"/>
      <c r="CE19" s="183"/>
      <c r="CF19" s="185"/>
      <c r="CG19" s="179" t="s">
        <v>88</v>
      </c>
      <c r="CH19" s="180"/>
      <c r="CI19" s="181" t="s">
        <v>573</v>
      </c>
      <c r="CJ19" s="181"/>
      <c r="CK19" s="181"/>
      <c r="CL19" s="181"/>
      <c r="CM19" s="181"/>
      <c r="CN19" s="181"/>
      <c r="CO19" s="181"/>
      <c r="CP19" s="181"/>
      <c r="CQ19" s="194">
        <v>625</v>
      </c>
      <c r="CR19" s="194"/>
      <c r="CS19" s="194"/>
      <c r="CT19" s="184"/>
      <c r="CU19" s="183"/>
      <c r="CV19" s="185"/>
    </row>
    <row r="20" spans="1:100" ht="15" customHeight="1" x14ac:dyDescent="0.2">
      <c r="A20" s="179" t="s">
        <v>89</v>
      </c>
      <c r="B20" s="180"/>
      <c r="C20" s="181" t="s">
        <v>467</v>
      </c>
      <c r="D20" s="181"/>
      <c r="E20" s="181"/>
      <c r="F20" s="181"/>
      <c r="G20" s="181"/>
      <c r="H20" s="181"/>
      <c r="I20" s="181"/>
      <c r="J20" s="181"/>
      <c r="K20" s="182">
        <v>805</v>
      </c>
      <c r="L20" s="183"/>
      <c r="M20" s="183"/>
      <c r="N20" s="184"/>
      <c r="O20" s="183"/>
      <c r="P20" s="185"/>
      <c r="Q20" s="179" t="s">
        <v>90</v>
      </c>
      <c r="R20" s="180"/>
      <c r="S20" s="181" t="s">
        <v>432</v>
      </c>
      <c r="T20" s="181"/>
      <c r="U20" s="181"/>
      <c r="V20" s="181"/>
      <c r="W20" s="181"/>
      <c r="X20" s="181"/>
      <c r="Y20" s="181"/>
      <c r="Z20" s="181"/>
      <c r="AA20" s="182">
        <v>560</v>
      </c>
      <c r="AB20" s="183"/>
      <c r="AC20" s="183"/>
      <c r="AD20" s="184"/>
      <c r="AE20" s="183"/>
      <c r="AF20" s="185"/>
      <c r="AI20" s="179" t="s">
        <v>91</v>
      </c>
      <c r="AJ20" s="180"/>
      <c r="AK20" s="181" t="s">
        <v>543</v>
      </c>
      <c r="AL20" s="181"/>
      <c r="AM20" s="181"/>
      <c r="AN20" s="181"/>
      <c r="AO20" s="181"/>
      <c r="AP20" s="181"/>
      <c r="AQ20" s="181"/>
      <c r="AR20" s="181"/>
      <c r="AS20" s="182">
        <v>505</v>
      </c>
      <c r="AT20" s="183"/>
      <c r="AU20" s="183"/>
      <c r="AV20" s="184"/>
      <c r="AW20" s="183"/>
      <c r="AX20" s="185"/>
      <c r="AY20" s="179" t="s">
        <v>92</v>
      </c>
      <c r="AZ20" s="180"/>
      <c r="BA20" s="181" t="s">
        <v>507</v>
      </c>
      <c r="BB20" s="181"/>
      <c r="BC20" s="181"/>
      <c r="BD20" s="181"/>
      <c r="BE20" s="181"/>
      <c r="BF20" s="181"/>
      <c r="BG20" s="181"/>
      <c r="BH20" s="181"/>
      <c r="BI20" s="182">
        <v>800</v>
      </c>
      <c r="BJ20" s="183"/>
      <c r="BK20" s="183"/>
      <c r="BL20" s="184"/>
      <c r="BM20" s="183"/>
      <c r="BN20" s="185"/>
      <c r="BQ20" s="179" t="s">
        <v>93</v>
      </c>
      <c r="BR20" s="180"/>
      <c r="BS20" s="181" t="s">
        <v>597</v>
      </c>
      <c r="BT20" s="181"/>
      <c r="BU20" s="181"/>
      <c r="BV20" s="181"/>
      <c r="BW20" s="181"/>
      <c r="BX20" s="181"/>
      <c r="BY20" s="181"/>
      <c r="BZ20" s="181"/>
      <c r="CA20" s="194">
        <v>470</v>
      </c>
      <c r="CB20" s="194"/>
      <c r="CC20" s="194"/>
      <c r="CD20" s="184"/>
      <c r="CE20" s="183"/>
      <c r="CF20" s="185"/>
      <c r="CG20" s="179" t="s">
        <v>94</v>
      </c>
      <c r="CH20" s="180"/>
      <c r="CI20" s="181" t="s">
        <v>574</v>
      </c>
      <c r="CJ20" s="181"/>
      <c r="CK20" s="181"/>
      <c r="CL20" s="181"/>
      <c r="CM20" s="181"/>
      <c r="CN20" s="181"/>
      <c r="CO20" s="181"/>
      <c r="CP20" s="181"/>
      <c r="CQ20" s="194">
        <v>450</v>
      </c>
      <c r="CR20" s="194"/>
      <c r="CS20" s="194"/>
      <c r="CT20" s="184"/>
      <c r="CU20" s="183"/>
      <c r="CV20" s="185"/>
    </row>
    <row r="21" spans="1:100" ht="15" customHeight="1" x14ac:dyDescent="0.2">
      <c r="A21" s="179" t="s">
        <v>95</v>
      </c>
      <c r="B21" s="180"/>
      <c r="C21" s="187" t="s">
        <v>468</v>
      </c>
      <c r="D21" s="181"/>
      <c r="E21" s="181"/>
      <c r="F21" s="181"/>
      <c r="G21" s="181"/>
      <c r="H21" s="181"/>
      <c r="I21" s="181"/>
      <c r="J21" s="181"/>
      <c r="K21" s="182">
        <v>320</v>
      </c>
      <c r="L21" s="183"/>
      <c r="M21" s="183"/>
      <c r="N21" s="184"/>
      <c r="O21" s="183"/>
      <c r="P21" s="185"/>
      <c r="Q21" s="179" t="s">
        <v>96</v>
      </c>
      <c r="R21" s="180"/>
      <c r="S21" s="181" t="s">
        <v>433</v>
      </c>
      <c r="T21" s="181"/>
      <c r="U21" s="181"/>
      <c r="V21" s="181"/>
      <c r="W21" s="181"/>
      <c r="X21" s="181"/>
      <c r="Y21" s="181"/>
      <c r="Z21" s="181"/>
      <c r="AA21" s="182">
        <v>760</v>
      </c>
      <c r="AB21" s="183"/>
      <c r="AC21" s="183"/>
      <c r="AD21" s="184"/>
      <c r="AE21" s="183"/>
      <c r="AF21" s="185"/>
      <c r="AI21" s="179" t="s">
        <v>97</v>
      </c>
      <c r="AJ21" s="180"/>
      <c r="AK21" s="181" t="s">
        <v>544</v>
      </c>
      <c r="AL21" s="181"/>
      <c r="AM21" s="181"/>
      <c r="AN21" s="181"/>
      <c r="AO21" s="181"/>
      <c r="AP21" s="181"/>
      <c r="AQ21" s="181"/>
      <c r="AR21" s="181"/>
      <c r="AS21" s="182">
        <v>720</v>
      </c>
      <c r="AT21" s="183"/>
      <c r="AU21" s="183"/>
      <c r="AV21" s="184"/>
      <c r="AW21" s="183"/>
      <c r="AX21" s="185"/>
      <c r="AY21" s="179" t="s">
        <v>98</v>
      </c>
      <c r="AZ21" s="180"/>
      <c r="BA21" s="181" t="s">
        <v>508</v>
      </c>
      <c r="BB21" s="181"/>
      <c r="BC21" s="181"/>
      <c r="BD21" s="181"/>
      <c r="BE21" s="181"/>
      <c r="BF21" s="181"/>
      <c r="BG21" s="181"/>
      <c r="BH21" s="181"/>
      <c r="BI21" s="182">
        <v>630</v>
      </c>
      <c r="BJ21" s="183"/>
      <c r="BK21" s="183"/>
      <c r="BL21" s="184"/>
      <c r="BM21" s="183"/>
      <c r="BN21" s="185"/>
      <c r="BQ21" s="179" t="s">
        <v>99</v>
      </c>
      <c r="BR21" s="180"/>
      <c r="BS21" s="181" t="s">
        <v>598</v>
      </c>
      <c r="BT21" s="181"/>
      <c r="BU21" s="181"/>
      <c r="BV21" s="181"/>
      <c r="BW21" s="181"/>
      <c r="BX21" s="181"/>
      <c r="BY21" s="181"/>
      <c r="BZ21" s="181"/>
      <c r="CA21" s="194">
        <v>255</v>
      </c>
      <c r="CB21" s="194"/>
      <c r="CC21" s="194"/>
      <c r="CD21" s="184"/>
      <c r="CE21" s="183"/>
      <c r="CF21" s="185"/>
      <c r="CG21" s="179" t="s">
        <v>100</v>
      </c>
      <c r="CH21" s="180"/>
      <c r="CI21" s="181" t="s">
        <v>575</v>
      </c>
      <c r="CJ21" s="181"/>
      <c r="CK21" s="181"/>
      <c r="CL21" s="181"/>
      <c r="CM21" s="181"/>
      <c r="CN21" s="181"/>
      <c r="CO21" s="181"/>
      <c r="CP21" s="181"/>
      <c r="CQ21" s="194">
        <v>450</v>
      </c>
      <c r="CR21" s="194"/>
      <c r="CS21" s="194"/>
      <c r="CT21" s="184"/>
      <c r="CU21" s="183"/>
      <c r="CV21" s="185"/>
    </row>
    <row r="22" spans="1:100" ht="15" customHeight="1" x14ac:dyDescent="0.2">
      <c r="A22" s="197" t="s">
        <v>101</v>
      </c>
      <c r="B22" s="198"/>
      <c r="C22" s="198"/>
      <c r="D22" s="198"/>
      <c r="E22" s="198"/>
      <c r="F22" s="198"/>
      <c r="G22" s="198"/>
      <c r="H22" s="198"/>
      <c r="I22" s="198"/>
      <c r="J22" s="198"/>
      <c r="K22" s="199">
        <f>SUM(K15:M21)</f>
        <v>3810</v>
      </c>
      <c r="L22" s="199"/>
      <c r="M22" s="200"/>
      <c r="N22" s="201" t="str">
        <f>IF(AA56="●","●",IF(COUNTA(N15:N21)=0,"",SUMIF(N15:N21,"●",K15:K21)+SUM(N15:N21)))</f>
        <v/>
      </c>
      <c r="O22" s="202"/>
      <c r="P22" s="203"/>
      <c r="Q22" s="179" t="s">
        <v>102</v>
      </c>
      <c r="R22" s="180"/>
      <c r="S22" s="181" t="s">
        <v>434</v>
      </c>
      <c r="T22" s="181"/>
      <c r="U22" s="181"/>
      <c r="V22" s="181"/>
      <c r="W22" s="181"/>
      <c r="X22" s="181"/>
      <c r="Y22" s="181"/>
      <c r="Z22" s="181"/>
      <c r="AA22" s="182">
        <v>620</v>
      </c>
      <c r="AB22" s="183"/>
      <c r="AC22" s="183"/>
      <c r="AD22" s="184"/>
      <c r="AE22" s="183"/>
      <c r="AF22" s="185"/>
      <c r="AI22" s="179" t="s">
        <v>103</v>
      </c>
      <c r="AJ22" s="180"/>
      <c r="AK22" s="181" t="s">
        <v>545</v>
      </c>
      <c r="AL22" s="181"/>
      <c r="AM22" s="181"/>
      <c r="AN22" s="181"/>
      <c r="AO22" s="181"/>
      <c r="AP22" s="181"/>
      <c r="AQ22" s="181"/>
      <c r="AR22" s="181"/>
      <c r="AS22" s="182">
        <v>1115</v>
      </c>
      <c r="AT22" s="183"/>
      <c r="AU22" s="183"/>
      <c r="AV22" s="184"/>
      <c r="AW22" s="183"/>
      <c r="AX22" s="185"/>
      <c r="AY22" s="179" t="s">
        <v>104</v>
      </c>
      <c r="AZ22" s="180"/>
      <c r="BA22" s="181" t="s">
        <v>509</v>
      </c>
      <c r="BB22" s="181"/>
      <c r="BC22" s="181"/>
      <c r="BD22" s="181"/>
      <c r="BE22" s="181"/>
      <c r="BF22" s="181"/>
      <c r="BG22" s="181"/>
      <c r="BH22" s="181"/>
      <c r="BI22" s="182">
        <v>580</v>
      </c>
      <c r="BJ22" s="183"/>
      <c r="BK22" s="183"/>
      <c r="BL22" s="184"/>
      <c r="BM22" s="183"/>
      <c r="BN22" s="185"/>
      <c r="BQ22" s="197" t="s">
        <v>105</v>
      </c>
      <c r="BR22" s="198"/>
      <c r="BS22" s="198"/>
      <c r="BT22" s="198"/>
      <c r="BU22" s="198"/>
      <c r="BV22" s="198"/>
      <c r="BW22" s="198"/>
      <c r="BX22" s="198"/>
      <c r="BY22" s="198"/>
      <c r="BZ22" s="198"/>
      <c r="CA22" s="199">
        <f>SUM(CA15:CC21)</f>
        <v>3195</v>
      </c>
      <c r="CB22" s="199"/>
      <c r="CC22" s="200"/>
      <c r="CD22" s="201" t="str">
        <f>IF(CQ41="●","●",IF(COUNTA(CD15:CD21)=0,"",SUMIF(CD15:CD21,"●",CA15:CA21)+SUM(CD15:CD21)))</f>
        <v/>
      </c>
      <c r="CE22" s="202"/>
      <c r="CF22" s="203"/>
      <c r="CG22" s="197" t="s">
        <v>106</v>
      </c>
      <c r="CH22" s="198"/>
      <c r="CI22" s="198"/>
      <c r="CJ22" s="198"/>
      <c r="CK22" s="198"/>
      <c r="CL22" s="198"/>
      <c r="CM22" s="198"/>
      <c r="CN22" s="198"/>
      <c r="CO22" s="198"/>
      <c r="CP22" s="198"/>
      <c r="CQ22" s="199">
        <f>SUM(CQ14:CS21)</f>
        <v>4581</v>
      </c>
      <c r="CR22" s="199"/>
      <c r="CS22" s="200"/>
      <c r="CT22" s="201" t="str">
        <f>IF(CQ41="●","●",IF(COUNTA(CT14:CT21)=0,"",SUMIF(CT14:CT21,"●",CQ14:CQ21)+SUM(CT14:CT21)))</f>
        <v/>
      </c>
      <c r="CU22" s="202"/>
      <c r="CV22" s="203"/>
    </row>
    <row r="23" spans="1:100" ht="15" customHeight="1" x14ac:dyDescent="0.2">
      <c r="A23" s="179" t="s">
        <v>107</v>
      </c>
      <c r="B23" s="180"/>
      <c r="C23" s="181" t="s">
        <v>469</v>
      </c>
      <c r="D23" s="181"/>
      <c r="E23" s="181"/>
      <c r="F23" s="181"/>
      <c r="G23" s="181"/>
      <c r="H23" s="181"/>
      <c r="I23" s="181"/>
      <c r="J23" s="181"/>
      <c r="K23" s="182">
        <v>1010</v>
      </c>
      <c r="L23" s="183"/>
      <c r="M23" s="183"/>
      <c r="N23" s="184"/>
      <c r="O23" s="183"/>
      <c r="P23" s="185"/>
      <c r="Q23" s="197" t="s">
        <v>108</v>
      </c>
      <c r="R23" s="198"/>
      <c r="S23" s="198"/>
      <c r="T23" s="198"/>
      <c r="U23" s="198"/>
      <c r="V23" s="198"/>
      <c r="W23" s="198"/>
      <c r="X23" s="198"/>
      <c r="Y23" s="198"/>
      <c r="Z23" s="198"/>
      <c r="AA23" s="199">
        <f>SUM(AA14:AC22)</f>
        <v>6040</v>
      </c>
      <c r="AB23" s="199"/>
      <c r="AC23" s="200"/>
      <c r="AD23" s="201" t="str">
        <f>IF(AA56="●","●",IF(COUNTA(AD14:AD22)=0,"",SUMIF(AD14:AD22,"●",AA14:AA22)+SUM(AD14:AD22)))</f>
        <v/>
      </c>
      <c r="AE23" s="202"/>
      <c r="AF23" s="203"/>
      <c r="AI23" s="179" t="s">
        <v>109</v>
      </c>
      <c r="AJ23" s="180"/>
      <c r="AK23" s="181" t="s">
        <v>546</v>
      </c>
      <c r="AL23" s="181"/>
      <c r="AM23" s="181"/>
      <c r="AN23" s="181"/>
      <c r="AO23" s="181"/>
      <c r="AP23" s="181"/>
      <c r="AQ23" s="181"/>
      <c r="AR23" s="181"/>
      <c r="AS23" s="182">
        <v>970</v>
      </c>
      <c r="AT23" s="183"/>
      <c r="AU23" s="183"/>
      <c r="AV23" s="184"/>
      <c r="AW23" s="183"/>
      <c r="AX23" s="185"/>
      <c r="AY23" s="179" t="s">
        <v>110</v>
      </c>
      <c r="AZ23" s="180"/>
      <c r="BA23" s="181" t="s">
        <v>510</v>
      </c>
      <c r="BB23" s="181"/>
      <c r="BC23" s="181"/>
      <c r="BD23" s="181"/>
      <c r="BE23" s="181"/>
      <c r="BF23" s="181"/>
      <c r="BG23" s="181"/>
      <c r="BH23" s="181"/>
      <c r="BI23" s="188">
        <v>520</v>
      </c>
      <c r="BJ23" s="189"/>
      <c r="BK23" s="189"/>
      <c r="BL23" s="184"/>
      <c r="BM23" s="183"/>
      <c r="BN23" s="185"/>
      <c r="BQ23" s="179" t="s">
        <v>111</v>
      </c>
      <c r="BR23" s="180"/>
      <c r="BS23" s="181" t="s">
        <v>599</v>
      </c>
      <c r="BT23" s="181"/>
      <c r="BU23" s="181"/>
      <c r="BV23" s="181"/>
      <c r="BW23" s="181"/>
      <c r="BX23" s="181"/>
      <c r="BY23" s="181"/>
      <c r="BZ23" s="181"/>
      <c r="CA23" s="194">
        <v>550</v>
      </c>
      <c r="CB23" s="194"/>
      <c r="CC23" s="194"/>
      <c r="CD23" s="184"/>
      <c r="CE23" s="183"/>
      <c r="CF23" s="185"/>
      <c r="CG23" s="179" t="s">
        <v>112</v>
      </c>
      <c r="CH23" s="180"/>
      <c r="CI23" s="181" t="s">
        <v>576</v>
      </c>
      <c r="CJ23" s="181"/>
      <c r="CK23" s="181"/>
      <c r="CL23" s="181"/>
      <c r="CM23" s="181"/>
      <c r="CN23" s="181"/>
      <c r="CO23" s="181"/>
      <c r="CP23" s="181"/>
      <c r="CQ23" s="194">
        <v>650</v>
      </c>
      <c r="CR23" s="194"/>
      <c r="CS23" s="194"/>
      <c r="CT23" s="184"/>
      <c r="CU23" s="183"/>
      <c r="CV23" s="185"/>
    </row>
    <row r="24" spans="1:100" ht="15" customHeight="1" x14ac:dyDescent="0.2">
      <c r="A24" s="179" t="s">
        <v>113</v>
      </c>
      <c r="B24" s="180"/>
      <c r="C24" s="181" t="s">
        <v>470</v>
      </c>
      <c r="D24" s="181"/>
      <c r="E24" s="181"/>
      <c r="F24" s="181"/>
      <c r="G24" s="181"/>
      <c r="H24" s="181"/>
      <c r="I24" s="181"/>
      <c r="J24" s="181"/>
      <c r="K24" s="188">
        <v>550</v>
      </c>
      <c r="L24" s="189"/>
      <c r="M24" s="189"/>
      <c r="N24" s="184"/>
      <c r="O24" s="183"/>
      <c r="P24" s="185"/>
      <c r="Q24" s="179" t="s">
        <v>114</v>
      </c>
      <c r="R24" s="180"/>
      <c r="S24" s="181" t="s">
        <v>435</v>
      </c>
      <c r="T24" s="181"/>
      <c r="U24" s="181"/>
      <c r="V24" s="181"/>
      <c r="W24" s="181"/>
      <c r="X24" s="181"/>
      <c r="Y24" s="181"/>
      <c r="Z24" s="181"/>
      <c r="AA24" s="182">
        <v>400</v>
      </c>
      <c r="AB24" s="183"/>
      <c r="AC24" s="183"/>
      <c r="AD24" s="184"/>
      <c r="AE24" s="183"/>
      <c r="AF24" s="185"/>
      <c r="AI24" s="179" t="s">
        <v>115</v>
      </c>
      <c r="AJ24" s="180"/>
      <c r="AK24" s="181" t="s">
        <v>547</v>
      </c>
      <c r="AL24" s="181"/>
      <c r="AM24" s="181"/>
      <c r="AN24" s="181"/>
      <c r="AO24" s="181"/>
      <c r="AP24" s="181"/>
      <c r="AQ24" s="181"/>
      <c r="AR24" s="181"/>
      <c r="AS24" s="188">
        <v>1070</v>
      </c>
      <c r="AT24" s="189"/>
      <c r="AU24" s="189"/>
      <c r="AV24" s="184"/>
      <c r="AW24" s="183"/>
      <c r="AX24" s="185"/>
      <c r="AY24" s="179" t="s">
        <v>116</v>
      </c>
      <c r="AZ24" s="180"/>
      <c r="BA24" s="181" t="s">
        <v>511</v>
      </c>
      <c r="BB24" s="181"/>
      <c r="BC24" s="181"/>
      <c r="BD24" s="181"/>
      <c r="BE24" s="181"/>
      <c r="BF24" s="181"/>
      <c r="BG24" s="181"/>
      <c r="BH24" s="181"/>
      <c r="BI24" s="188">
        <v>550</v>
      </c>
      <c r="BJ24" s="189"/>
      <c r="BK24" s="189"/>
      <c r="BL24" s="184"/>
      <c r="BM24" s="183"/>
      <c r="BN24" s="185"/>
      <c r="BQ24" s="179" t="s">
        <v>117</v>
      </c>
      <c r="BR24" s="180"/>
      <c r="BS24" s="181" t="s">
        <v>600</v>
      </c>
      <c r="BT24" s="181"/>
      <c r="BU24" s="181"/>
      <c r="BV24" s="181"/>
      <c r="BW24" s="181"/>
      <c r="BX24" s="181"/>
      <c r="BY24" s="181"/>
      <c r="BZ24" s="181"/>
      <c r="CA24" s="194">
        <v>745</v>
      </c>
      <c r="CB24" s="194"/>
      <c r="CC24" s="194"/>
      <c r="CD24" s="184"/>
      <c r="CE24" s="183"/>
      <c r="CF24" s="185"/>
      <c r="CG24" s="179" t="s">
        <v>118</v>
      </c>
      <c r="CH24" s="180"/>
      <c r="CI24" s="181" t="s">
        <v>577</v>
      </c>
      <c r="CJ24" s="181"/>
      <c r="CK24" s="181"/>
      <c r="CL24" s="181"/>
      <c r="CM24" s="181"/>
      <c r="CN24" s="181"/>
      <c r="CO24" s="181"/>
      <c r="CP24" s="181"/>
      <c r="CQ24" s="194">
        <v>740</v>
      </c>
      <c r="CR24" s="194"/>
      <c r="CS24" s="194"/>
      <c r="CT24" s="184"/>
      <c r="CU24" s="183"/>
      <c r="CV24" s="185"/>
    </row>
    <row r="25" spans="1:100" ht="15" customHeight="1" x14ac:dyDescent="0.2">
      <c r="A25" s="179" t="s">
        <v>119</v>
      </c>
      <c r="B25" s="180"/>
      <c r="C25" s="181" t="s">
        <v>471</v>
      </c>
      <c r="D25" s="181"/>
      <c r="E25" s="181"/>
      <c r="F25" s="181"/>
      <c r="G25" s="181"/>
      <c r="H25" s="181"/>
      <c r="I25" s="181"/>
      <c r="J25" s="181"/>
      <c r="K25" s="188">
        <v>710</v>
      </c>
      <c r="L25" s="189"/>
      <c r="M25" s="189"/>
      <c r="N25" s="184"/>
      <c r="O25" s="183"/>
      <c r="P25" s="185"/>
      <c r="Q25" s="179" t="s">
        <v>120</v>
      </c>
      <c r="R25" s="180"/>
      <c r="S25" s="181" t="s">
        <v>436</v>
      </c>
      <c r="T25" s="181"/>
      <c r="U25" s="181"/>
      <c r="V25" s="181"/>
      <c r="W25" s="181"/>
      <c r="X25" s="181"/>
      <c r="Y25" s="181"/>
      <c r="Z25" s="181"/>
      <c r="AA25" s="182">
        <v>440</v>
      </c>
      <c r="AB25" s="183"/>
      <c r="AC25" s="183"/>
      <c r="AD25" s="184"/>
      <c r="AE25" s="183"/>
      <c r="AF25" s="185"/>
      <c r="AI25" s="179" t="s">
        <v>121</v>
      </c>
      <c r="AJ25" s="180"/>
      <c r="AK25" s="181" t="s">
        <v>548</v>
      </c>
      <c r="AL25" s="181"/>
      <c r="AM25" s="181"/>
      <c r="AN25" s="181"/>
      <c r="AO25" s="181"/>
      <c r="AP25" s="181"/>
      <c r="AQ25" s="181"/>
      <c r="AR25" s="181"/>
      <c r="AS25" s="182">
        <v>770</v>
      </c>
      <c r="AT25" s="183"/>
      <c r="AU25" s="183"/>
      <c r="AV25" s="184"/>
      <c r="AW25" s="183"/>
      <c r="AX25" s="185"/>
      <c r="AY25" s="179" t="s">
        <v>122</v>
      </c>
      <c r="AZ25" s="180"/>
      <c r="BA25" s="181" t="s">
        <v>512</v>
      </c>
      <c r="BB25" s="181"/>
      <c r="BC25" s="181"/>
      <c r="BD25" s="181"/>
      <c r="BE25" s="181"/>
      <c r="BF25" s="181"/>
      <c r="BG25" s="181"/>
      <c r="BH25" s="181"/>
      <c r="BI25" s="182">
        <v>695</v>
      </c>
      <c r="BJ25" s="183"/>
      <c r="BK25" s="183"/>
      <c r="BL25" s="184"/>
      <c r="BM25" s="183"/>
      <c r="BN25" s="185"/>
      <c r="BQ25" s="179" t="s">
        <v>123</v>
      </c>
      <c r="BR25" s="180"/>
      <c r="BS25" s="181" t="s">
        <v>601</v>
      </c>
      <c r="BT25" s="181"/>
      <c r="BU25" s="181"/>
      <c r="BV25" s="181"/>
      <c r="BW25" s="181"/>
      <c r="BX25" s="181"/>
      <c r="BY25" s="181"/>
      <c r="BZ25" s="181"/>
      <c r="CA25" s="194">
        <v>1555</v>
      </c>
      <c r="CB25" s="194"/>
      <c r="CC25" s="194"/>
      <c r="CD25" s="184"/>
      <c r="CE25" s="183"/>
      <c r="CF25" s="185"/>
      <c r="CG25" s="179" t="s">
        <v>124</v>
      </c>
      <c r="CH25" s="180"/>
      <c r="CI25" s="181" t="s">
        <v>578</v>
      </c>
      <c r="CJ25" s="181"/>
      <c r="CK25" s="181"/>
      <c r="CL25" s="181"/>
      <c r="CM25" s="181"/>
      <c r="CN25" s="181"/>
      <c r="CO25" s="181"/>
      <c r="CP25" s="181"/>
      <c r="CQ25" s="194">
        <v>410</v>
      </c>
      <c r="CR25" s="194"/>
      <c r="CS25" s="194"/>
      <c r="CT25" s="184"/>
      <c r="CU25" s="183"/>
      <c r="CV25" s="185"/>
    </row>
    <row r="26" spans="1:100" ht="15" customHeight="1" x14ac:dyDescent="0.2">
      <c r="A26" s="179" t="s">
        <v>125</v>
      </c>
      <c r="B26" s="180"/>
      <c r="C26" s="181" t="s">
        <v>472</v>
      </c>
      <c r="D26" s="181"/>
      <c r="E26" s="181"/>
      <c r="F26" s="181"/>
      <c r="G26" s="181"/>
      <c r="H26" s="181"/>
      <c r="I26" s="181"/>
      <c r="J26" s="181"/>
      <c r="K26" s="188">
        <v>700</v>
      </c>
      <c r="L26" s="189"/>
      <c r="M26" s="189"/>
      <c r="N26" s="184"/>
      <c r="O26" s="183"/>
      <c r="P26" s="185"/>
      <c r="Q26" s="179" t="s">
        <v>126</v>
      </c>
      <c r="R26" s="180"/>
      <c r="S26" s="181" t="s">
        <v>437</v>
      </c>
      <c r="T26" s="181"/>
      <c r="U26" s="181"/>
      <c r="V26" s="181"/>
      <c r="W26" s="181"/>
      <c r="X26" s="181"/>
      <c r="Y26" s="181"/>
      <c r="Z26" s="181"/>
      <c r="AA26" s="182">
        <v>905</v>
      </c>
      <c r="AB26" s="183"/>
      <c r="AC26" s="183"/>
      <c r="AD26" s="184"/>
      <c r="AE26" s="183"/>
      <c r="AF26" s="185"/>
      <c r="AI26" s="179" t="s">
        <v>127</v>
      </c>
      <c r="AJ26" s="180"/>
      <c r="AK26" s="181" t="s">
        <v>549</v>
      </c>
      <c r="AL26" s="181"/>
      <c r="AM26" s="181"/>
      <c r="AN26" s="181"/>
      <c r="AO26" s="181"/>
      <c r="AP26" s="181"/>
      <c r="AQ26" s="181"/>
      <c r="AR26" s="181"/>
      <c r="AS26" s="182">
        <v>1030</v>
      </c>
      <c r="AT26" s="183"/>
      <c r="AU26" s="183"/>
      <c r="AV26" s="184"/>
      <c r="AW26" s="183"/>
      <c r="AX26" s="185"/>
      <c r="AY26" s="197" t="s">
        <v>128</v>
      </c>
      <c r="AZ26" s="198"/>
      <c r="BA26" s="198"/>
      <c r="BB26" s="198"/>
      <c r="BC26" s="198"/>
      <c r="BD26" s="198"/>
      <c r="BE26" s="198"/>
      <c r="BF26" s="198"/>
      <c r="BG26" s="198"/>
      <c r="BH26" s="198"/>
      <c r="BI26" s="199">
        <f>SUM(BI14:BK25)</f>
        <v>7125</v>
      </c>
      <c r="BJ26" s="199"/>
      <c r="BK26" s="200"/>
      <c r="BL26" s="201" t="str">
        <f>IF(AS51="●","●",IF(COUNTA(BL14:BL25)=0,"",SUMIF(BL14:BL25,"●",BI14:BI25)+SUM(BL14:BL25)))</f>
        <v/>
      </c>
      <c r="BM26" s="202"/>
      <c r="BN26" s="203"/>
      <c r="BQ26" s="179" t="s">
        <v>129</v>
      </c>
      <c r="BR26" s="180"/>
      <c r="BS26" s="181" t="s">
        <v>602</v>
      </c>
      <c r="BT26" s="181"/>
      <c r="BU26" s="181"/>
      <c r="BV26" s="181"/>
      <c r="BW26" s="181"/>
      <c r="BX26" s="181"/>
      <c r="BY26" s="181"/>
      <c r="BZ26" s="181"/>
      <c r="CA26" s="194">
        <v>360</v>
      </c>
      <c r="CB26" s="194"/>
      <c r="CC26" s="194"/>
      <c r="CD26" s="184"/>
      <c r="CE26" s="183"/>
      <c r="CF26" s="185"/>
      <c r="CG26" s="179" t="s">
        <v>130</v>
      </c>
      <c r="CH26" s="180"/>
      <c r="CI26" s="181" t="s">
        <v>579</v>
      </c>
      <c r="CJ26" s="181"/>
      <c r="CK26" s="181"/>
      <c r="CL26" s="181"/>
      <c r="CM26" s="181"/>
      <c r="CN26" s="181"/>
      <c r="CO26" s="181"/>
      <c r="CP26" s="181"/>
      <c r="CQ26" s="194">
        <v>410</v>
      </c>
      <c r="CR26" s="194"/>
      <c r="CS26" s="194"/>
      <c r="CT26" s="184"/>
      <c r="CU26" s="183"/>
      <c r="CV26" s="185"/>
    </row>
    <row r="27" spans="1:100" ht="15" customHeight="1" x14ac:dyDescent="0.2">
      <c r="A27" s="179" t="s">
        <v>131</v>
      </c>
      <c r="B27" s="180"/>
      <c r="C27" s="181" t="s">
        <v>473</v>
      </c>
      <c r="D27" s="181"/>
      <c r="E27" s="181"/>
      <c r="F27" s="181"/>
      <c r="G27" s="181"/>
      <c r="H27" s="181"/>
      <c r="I27" s="181"/>
      <c r="J27" s="181"/>
      <c r="K27" s="188">
        <v>550</v>
      </c>
      <c r="L27" s="189"/>
      <c r="M27" s="189"/>
      <c r="N27" s="184"/>
      <c r="O27" s="183"/>
      <c r="P27" s="185"/>
      <c r="Q27" s="195" t="s">
        <v>132</v>
      </c>
      <c r="R27" s="196"/>
      <c r="S27" s="181" t="s">
        <v>438</v>
      </c>
      <c r="T27" s="181"/>
      <c r="U27" s="181"/>
      <c r="V27" s="181"/>
      <c r="W27" s="181"/>
      <c r="X27" s="181"/>
      <c r="Y27" s="181"/>
      <c r="Z27" s="181"/>
      <c r="AA27" s="182">
        <v>410</v>
      </c>
      <c r="AB27" s="183"/>
      <c r="AC27" s="183"/>
      <c r="AD27" s="184"/>
      <c r="AE27" s="183"/>
      <c r="AF27" s="185"/>
      <c r="AI27" s="179" t="s">
        <v>133</v>
      </c>
      <c r="AJ27" s="180"/>
      <c r="AK27" s="181" t="s">
        <v>550</v>
      </c>
      <c r="AL27" s="181"/>
      <c r="AM27" s="181"/>
      <c r="AN27" s="181"/>
      <c r="AO27" s="181"/>
      <c r="AP27" s="181"/>
      <c r="AQ27" s="181"/>
      <c r="AR27" s="181"/>
      <c r="AS27" s="182">
        <v>1200</v>
      </c>
      <c r="AT27" s="183"/>
      <c r="AU27" s="183"/>
      <c r="AV27" s="184"/>
      <c r="AW27" s="183"/>
      <c r="AX27" s="185"/>
      <c r="AY27" s="179" t="s">
        <v>134</v>
      </c>
      <c r="AZ27" s="180"/>
      <c r="BA27" s="181" t="s">
        <v>513</v>
      </c>
      <c r="BB27" s="181"/>
      <c r="BC27" s="181"/>
      <c r="BD27" s="181"/>
      <c r="BE27" s="181"/>
      <c r="BF27" s="181"/>
      <c r="BG27" s="181"/>
      <c r="BH27" s="181"/>
      <c r="BI27" s="182">
        <v>440</v>
      </c>
      <c r="BJ27" s="183"/>
      <c r="BK27" s="183"/>
      <c r="BL27" s="184"/>
      <c r="BM27" s="183"/>
      <c r="BN27" s="185"/>
      <c r="BQ27" s="179" t="s">
        <v>135</v>
      </c>
      <c r="BR27" s="180"/>
      <c r="BS27" s="181" t="s">
        <v>603</v>
      </c>
      <c r="BT27" s="181"/>
      <c r="BU27" s="181"/>
      <c r="BV27" s="181"/>
      <c r="BW27" s="181"/>
      <c r="BX27" s="181"/>
      <c r="BY27" s="181"/>
      <c r="BZ27" s="181"/>
      <c r="CA27" s="194">
        <v>820</v>
      </c>
      <c r="CB27" s="194"/>
      <c r="CC27" s="194"/>
      <c r="CD27" s="184"/>
      <c r="CE27" s="183"/>
      <c r="CF27" s="185"/>
      <c r="CG27" s="179" t="s">
        <v>136</v>
      </c>
      <c r="CH27" s="180"/>
      <c r="CI27" s="181" t="s">
        <v>580</v>
      </c>
      <c r="CJ27" s="181"/>
      <c r="CK27" s="181"/>
      <c r="CL27" s="181"/>
      <c r="CM27" s="181"/>
      <c r="CN27" s="181"/>
      <c r="CO27" s="181"/>
      <c r="CP27" s="181"/>
      <c r="CQ27" s="194">
        <v>465</v>
      </c>
      <c r="CR27" s="194"/>
      <c r="CS27" s="194"/>
      <c r="CT27" s="184"/>
      <c r="CU27" s="183"/>
      <c r="CV27" s="185"/>
    </row>
    <row r="28" spans="1:100" ht="15" customHeight="1" x14ac:dyDescent="0.2">
      <c r="A28" s="179" t="s">
        <v>137</v>
      </c>
      <c r="B28" s="180"/>
      <c r="C28" s="181" t="s">
        <v>474</v>
      </c>
      <c r="D28" s="181"/>
      <c r="E28" s="181"/>
      <c r="F28" s="181"/>
      <c r="G28" s="181"/>
      <c r="H28" s="181"/>
      <c r="I28" s="181"/>
      <c r="J28" s="181"/>
      <c r="K28" s="182">
        <v>440</v>
      </c>
      <c r="L28" s="183"/>
      <c r="M28" s="183"/>
      <c r="N28" s="184"/>
      <c r="O28" s="183"/>
      <c r="P28" s="185"/>
      <c r="Q28" s="179" t="s">
        <v>138</v>
      </c>
      <c r="R28" s="180"/>
      <c r="S28" s="181" t="s">
        <v>439</v>
      </c>
      <c r="T28" s="181"/>
      <c r="U28" s="181"/>
      <c r="V28" s="181"/>
      <c r="W28" s="181"/>
      <c r="X28" s="181"/>
      <c r="Y28" s="181"/>
      <c r="Z28" s="181"/>
      <c r="AA28" s="182">
        <v>700</v>
      </c>
      <c r="AB28" s="183"/>
      <c r="AC28" s="183"/>
      <c r="AD28" s="184"/>
      <c r="AE28" s="183"/>
      <c r="AF28" s="185"/>
      <c r="AI28" s="179" t="s">
        <v>139</v>
      </c>
      <c r="AJ28" s="180"/>
      <c r="AK28" s="181" t="s">
        <v>551</v>
      </c>
      <c r="AL28" s="181"/>
      <c r="AM28" s="181"/>
      <c r="AN28" s="181"/>
      <c r="AO28" s="181"/>
      <c r="AP28" s="181"/>
      <c r="AQ28" s="181"/>
      <c r="AR28" s="181"/>
      <c r="AS28" s="182">
        <v>380</v>
      </c>
      <c r="AT28" s="183"/>
      <c r="AU28" s="183"/>
      <c r="AV28" s="184"/>
      <c r="AW28" s="183"/>
      <c r="AX28" s="185"/>
      <c r="AY28" s="179" t="s">
        <v>140</v>
      </c>
      <c r="AZ28" s="180"/>
      <c r="BA28" s="181" t="s">
        <v>514</v>
      </c>
      <c r="BB28" s="181"/>
      <c r="BC28" s="181"/>
      <c r="BD28" s="181"/>
      <c r="BE28" s="181"/>
      <c r="BF28" s="181"/>
      <c r="BG28" s="181"/>
      <c r="BH28" s="181"/>
      <c r="BI28" s="182">
        <v>550</v>
      </c>
      <c r="BJ28" s="183"/>
      <c r="BK28" s="183"/>
      <c r="BL28" s="184"/>
      <c r="BM28" s="183"/>
      <c r="BN28" s="185"/>
      <c r="BQ28" s="179" t="s">
        <v>141</v>
      </c>
      <c r="BR28" s="180"/>
      <c r="BS28" s="181" t="s">
        <v>604</v>
      </c>
      <c r="BT28" s="181"/>
      <c r="BU28" s="181"/>
      <c r="BV28" s="181"/>
      <c r="BW28" s="181"/>
      <c r="BX28" s="181"/>
      <c r="BY28" s="181"/>
      <c r="BZ28" s="181"/>
      <c r="CA28" s="194">
        <v>390</v>
      </c>
      <c r="CB28" s="194"/>
      <c r="CC28" s="194"/>
      <c r="CD28" s="184"/>
      <c r="CE28" s="183"/>
      <c r="CF28" s="185"/>
      <c r="CG28" s="179" t="s">
        <v>142</v>
      </c>
      <c r="CH28" s="180"/>
      <c r="CI28" s="181" t="s">
        <v>581</v>
      </c>
      <c r="CJ28" s="181"/>
      <c r="CK28" s="181"/>
      <c r="CL28" s="181"/>
      <c r="CM28" s="181"/>
      <c r="CN28" s="181"/>
      <c r="CO28" s="181"/>
      <c r="CP28" s="181"/>
      <c r="CQ28" s="194">
        <v>610</v>
      </c>
      <c r="CR28" s="194"/>
      <c r="CS28" s="194"/>
      <c r="CT28" s="184"/>
      <c r="CU28" s="183"/>
      <c r="CV28" s="185"/>
    </row>
    <row r="29" spans="1:100" ht="15" customHeight="1" x14ac:dyDescent="0.2">
      <c r="A29" s="179" t="s">
        <v>143</v>
      </c>
      <c r="B29" s="180"/>
      <c r="C29" s="181" t="s">
        <v>475</v>
      </c>
      <c r="D29" s="181"/>
      <c r="E29" s="181"/>
      <c r="F29" s="181"/>
      <c r="G29" s="181"/>
      <c r="H29" s="181"/>
      <c r="I29" s="181"/>
      <c r="J29" s="181"/>
      <c r="K29" s="182">
        <v>710</v>
      </c>
      <c r="L29" s="183"/>
      <c r="M29" s="183"/>
      <c r="N29" s="184"/>
      <c r="O29" s="183"/>
      <c r="P29" s="185"/>
      <c r="Q29" s="179" t="s">
        <v>144</v>
      </c>
      <c r="R29" s="180"/>
      <c r="S29" s="181" t="s">
        <v>440</v>
      </c>
      <c r="T29" s="181"/>
      <c r="U29" s="181"/>
      <c r="V29" s="181"/>
      <c r="W29" s="181"/>
      <c r="X29" s="181"/>
      <c r="Y29" s="181"/>
      <c r="Z29" s="181"/>
      <c r="AA29" s="182">
        <v>830</v>
      </c>
      <c r="AB29" s="183"/>
      <c r="AC29" s="183"/>
      <c r="AD29" s="184"/>
      <c r="AE29" s="183"/>
      <c r="AF29" s="185"/>
      <c r="AI29" s="179" t="s">
        <v>145</v>
      </c>
      <c r="AJ29" s="180"/>
      <c r="AK29" s="181" t="s">
        <v>552</v>
      </c>
      <c r="AL29" s="181"/>
      <c r="AM29" s="181"/>
      <c r="AN29" s="181"/>
      <c r="AO29" s="181"/>
      <c r="AP29" s="181"/>
      <c r="AQ29" s="181"/>
      <c r="AR29" s="181"/>
      <c r="AS29" s="182">
        <v>555</v>
      </c>
      <c r="AT29" s="183"/>
      <c r="AU29" s="183"/>
      <c r="AV29" s="184"/>
      <c r="AW29" s="183"/>
      <c r="AX29" s="185"/>
      <c r="AY29" s="179" t="s">
        <v>146</v>
      </c>
      <c r="AZ29" s="180"/>
      <c r="BA29" s="181" t="s">
        <v>515</v>
      </c>
      <c r="BB29" s="181"/>
      <c r="BC29" s="181"/>
      <c r="BD29" s="181"/>
      <c r="BE29" s="181"/>
      <c r="BF29" s="181"/>
      <c r="BG29" s="181"/>
      <c r="BH29" s="181"/>
      <c r="BI29" s="182">
        <v>660</v>
      </c>
      <c r="BJ29" s="183"/>
      <c r="BK29" s="183"/>
      <c r="BL29" s="184"/>
      <c r="BM29" s="183"/>
      <c r="BN29" s="185"/>
      <c r="BQ29" s="195" t="s">
        <v>147</v>
      </c>
      <c r="BR29" s="196"/>
      <c r="BS29" s="181" t="s">
        <v>605</v>
      </c>
      <c r="BT29" s="181"/>
      <c r="BU29" s="181"/>
      <c r="BV29" s="181"/>
      <c r="BW29" s="181"/>
      <c r="BX29" s="181"/>
      <c r="BY29" s="181"/>
      <c r="BZ29" s="181"/>
      <c r="CA29" s="194">
        <v>450</v>
      </c>
      <c r="CB29" s="194"/>
      <c r="CC29" s="194"/>
      <c r="CD29" s="184"/>
      <c r="CE29" s="183"/>
      <c r="CF29" s="185"/>
      <c r="CG29" s="179" t="s">
        <v>148</v>
      </c>
      <c r="CH29" s="180"/>
      <c r="CI29" s="181" t="s">
        <v>582</v>
      </c>
      <c r="CJ29" s="181"/>
      <c r="CK29" s="181"/>
      <c r="CL29" s="181"/>
      <c r="CM29" s="181"/>
      <c r="CN29" s="181"/>
      <c r="CO29" s="181"/>
      <c r="CP29" s="181"/>
      <c r="CQ29" s="194">
        <v>460</v>
      </c>
      <c r="CR29" s="194"/>
      <c r="CS29" s="194"/>
      <c r="CT29" s="184"/>
      <c r="CU29" s="183"/>
      <c r="CV29" s="185"/>
    </row>
    <row r="30" spans="1:100" ht="15" customHeight="1" x14ac:dyDescent="0.2">
      <c r="A30" s="179" t="s">
        <v>149</v>
      </c>
      <c r="B30" s="180"/>
      <c r="C30" s="181" t="s">
        <v>476</v>
      </c>
      <c r="D30" s="181"/>
      <c r="E30" s="181"/>
      <c r="F30" s="181"/>
      <c r="G30" s="181"/>
      <c r="H30" s="181"/>
      <c r="I30" s="181"/>
      <c r="J30" s="181"/>
      <c r="K30" s="182">
        <v>520</v>
      </c>
      <c r="L30" s="183"/>
      <c r="M30" s="183"/>
      <c r="N30" s="184"/>
      <c r="O30" s="183"/>
      <c r="P30" s="185"/>
      <c r="Q30" s="179" t="s">
        <v>150</v>
      </c>
      <c r="R30" s="180"/>
      <c r="S30" s="181" t="s">
        <v>441</v>
      </c>
      <c r="T30" s="181"/>
      <c r="U30" s="181"/>
      <c r="V30" s="181"/>
      <c r="W30" s="181"/>
      <c r="X30" s="181"/>
      <c r="Y30" s="181"/>
      <c r="Z30" s="181"/>
      <c r="AA30" s="182">
        <v>500</v>
      </c>
      <c r="AB30" s="183"/>
      <c r="AC30" s="183"/>
      <c r="AD30" s="184"/>
      <c r="AE30" s="183"/>
      <c r="AF30" s="185"/>
      <c r="AI30" s="179" t="s">
        <v>151</v>
      </c>
      <c r="AJ30" s="180"/>
      <c r="AK30" s="181" t="s">
        <v>553</v>
      </c>
      <c r="AL30" s="181"/>
      <c r="AM30" s="181"/>
      <c r="AN30" s="181"/>
      <c r="AO30" s="181"/>
      <c r="AP30" s="181"/>
      <c r="AQ30" s="181"/>
      <c r="AR30" s="181"/>
      <c r="AS30" s="182">
        <v>455</v>
      </c>
      <c r="AT30" s="183"/>
      <c r="AU30" s="183"/>
      <c r="AV30" s="184"/>
      <c r="AW30" s="183"/>
      <c r="AX30" s="185"/>
      <c r="AY30" s="179" t="s">
        <v>152</v>
      </c>
      <c r="AZ30" s="180"/>
      <c r="BA30" s="181" t="s">
        <v>516</v>
      </c>
      <c r="BB30" s="181"/>
      <c r="BC30" s="181"/>
      <c r="BD30" s="181"/>
      <c r="BE30" s="181"/>
      <c r="BF30" s="181"/>
      <c r="BG30" s="181"/>
      <c r="BH30" s="181"/>
      <c r="BI30" s="182">
        <v>840</v>
      </c>
      <c r="BJ30" s="183"/>
      <c r="BK30" s="183"/>
      <c r="BL30" s="184"/>
      <c r="BM30" s="183"/>
      <c r="BN30" s="185"/>
      <c r="BQ30" s="179" t="s">
        <v>153</v>
      </c>
      <c r="BR30" s="180"/>
      <c r="BS30" s="181" t="s">
        <v>606</v>
      </c>
      <c r="BT30" s="181"/>
      <c r="BU30" s="181"/>
      <c r="BV30" s="181"/>
      <c r="BW30" s="181"/>
      <c r="BX30" s="181"/>
      <c r="BY30" s="181"/>
      <c r="BZ30" s="181"/>
      <c r="CA30" s="194">
        <v>975</v>
      </c>
      <c r="CB30" s="194"/>
      <c r="CC30" s="194"/>
      <c r="CD30" s="184"/>
      <c r="CE30" s="183"/>
      <c r="CF30" s="185"/>
      <c r="CG30" s="179" t="s">
        <v>154</v>
      </c>
      <c r="CH30" s="180"/>
      <c r="CI30" s="181" t="s">
        <v>583</v>
      </c>
      <c r="CJ30" s="181"/>
      <c r="CK30" s="181"/>
      <c r="CL30" s="181"/>
      <c r="CM30" s="181"/>
      <c r="CN30" s="181"/>
      <c r="CO30" s="181"/>
      <c r="CP30" s="181"/>
      <c r="CQ30" s="194">
        <v>800</v>
      </c>
      <c r="CR30" s="194"/>
      <c r="CS30" s="194"/>
      <c r="CT30" s="184"/>
      <c r="CU30" s="183"/>
      <c r="CV30" s="185"/>
    </row>
    <row r="31" spans="1:100" ht="15" customHeight="1" x14ac:dyDescent="0.2">
      <c r="A31" s="179" t="s">
        <v>155</v>
      </c>
      <c r="B31" s="180"/>
      <c r="C31" s="181" t="s">
        <v>477</v>
      </c>
      <c r="D31" s="181"/>
      <c r="E31" s="181"/>
      <c r="F31" s="181"/>
      <c r="G31" s="181"/>
      <c r="H31" s="181"/>
      <c r="I31" s="181"/>
      <c r="J31" s="181"/>
      <c r="K31" s="182">
        <v>470</v>
      </c>
      <c r="L31" s="183"/>
      <c r="M31" s="183"/>
      <c r="N31" s="184"/>
      <c r="O31" s="183"/>
      <c r="P31" s="185"/>
      <c r="Q31" s="179" t="s">
        <v>156</v>
      </c>
      <c r="R31" s="180"/>
      <c r="S31" s="181" t="s">
        <v>442</v>
      </c>
      <c r="T31" s="181"/>
      <c r="U31" s="181"/>
      <c r="V31" s="181"/>
      <c r="W31" s="181"/>
      <c r="X31" s="181"/>
      <c r="Y31" s="181"/>
      <c r="Z31" s="181"/>
      <c r="AA31" s="182">
        <v>455</v>
      </c>
      <c r="AB31" s="183"/>
      <c r="AC31" s="183"/>
      <c r="AD31" s="184"/>
      <c r="AE31" s="183"/>
      <c r="AF31" s="185"/>
      <c r="AI31" s="179" t="s">
        <v>157</v>
      </c>
      <c r="AJ31" s="180"/>
      <c r="AK31" s="181" t="s">
        <v>554</v>
      </c>
      <c r="AL31" s="181"/>
      <c r="AM31" s="181"/>
      <c r="AN31" s="181"/>
      <c r="AO31" s="181"/>
      <c r="AP31" s="181"/>
      <c r="AQ31" s="181"/>
      <c r="AR31" s="181"/>
      <c r="AS31" s="188">
        <v>1140</v>
      </c>
      <c r="AT31" s="189"/>
      <c r="AU31" s="189"/>
      <c r="AV31" s="184"/>
      <c r="AW31" s="183"/>
      <c r="AX31" s="185"/>
      <c r="AY31" s="179" t="s">
        <v>158</v>
      </c>
      <c r="AZ31" s="180"/>
      <c r="BA31" s="181" t="s">
        <v>517</v>
      </c>
      <c r="BB31" s="181"/>
      <c r="BC31" s="181"/>
      <c r="BD31" s="181"/>
      <c r="BE31" s="181"/>
      <c r="BF31" s="181"/>
      <c r="BG31" s="181"/>
      <c r="BH31" s="181"/>
      <c r="BI31" s="182">
        <v>935</v>
      </c>
      <c r="BJ31" s="183"/>
      <c r="BK31" s="183"/>
      <c r="BL31" s="184"/>
      <c r="BM31" s="183"/>
      <c r="BN31" s="185"/>
      <c r="BQ31" s="179" t="s">
        <v>159</v>
      </c>
      <c r="BR31" s="180"/>
      <c r="BS31" s="181" t="s">
        <v>607</v>
      </c>
      <c r="BT31" s="181"/>
      <c r="BU31" s="181"/>
      <c r="BV31" s="181"/>
      <c r="BW31" s="181"/>
      <c r="BX31" s="181"/>
      <c r="BY31" s="181"/>
      <c r="BZ31" s="181"/>
      <c r="CA31" s="194">
        <v>390</v>
      </c>
      <c r="CB31" s="194"/>
      <c r="CC31" s="194"/>
      <c r="CD31" s="184"/>
      <c r="CE31" s="183"/>
      <c r="CF31" s="185"/>
      <c r="CG31" s="197" t="s">
        <v>160</v>
      </c>
      <c r="CH31" s="198"/>
      <c r="CI31" s="198"/>
      <c r="CJ31" s="198"/>
      <c r="CK31" s="198"/>
      <c r="CL31" s="198"/>
      <c r="CM31" s="198"/>
      <c r="CN31" s="198"/>
      <c r="CO31" s="198"/>
      <c r="CP31" s="198"/>
      <c r="CQ31" s="199">
        <f>SUM(CQ23:CS30)</f>
        <v>4545</v>
      </c>
      <c r="CR31" s="199"/>
      <c r="CS31" s="200"/>
      <c r="CT31" s="201" t="str">
        <f>IF(CQ41="●","●",IF(COUNTA(CT23:CT30)=0,"",SUMIF(CT23:CT30,"●",CQ23:CQ30)+SUM(CT23:CT30)))</f>
        <v/>
      </c>
      <c r="CU31" s="202"/>
      <c r="CV31" s="203"/>
    </row>
    <row r="32" spans="1:100" ht="15" customHeight="1" x14ac:dyDescent="0.2">
      <c r="A32" s="179" t="s">
        <v>161</v>
      </c>
      <c r="B32" s="180"/>
      <c r="C32" s="181" t="s">
        <v>478</v>
      </c>
      <c r="D32" s="181"/>
      <c r="E32" s="181"/>
      <c r="F32" s="181"/>
      <c r="G32" s="181"/>
      <c r="H32" s="181"/>
      <c r="I32" s="181"/>
      <c r="J32" s="181"/>
      <c r="K32" s="182">
        <v>720</v>
      </c>
      <c r="L32" s="183"/>
      <c r="M32" s="183"/>
      <c r="N32" s="184"/>
      <c r="O32" s="183"/>
      <c r="P32" s="185"/>
      <c r="Q32" s="179" t="s">
        <v>162</v>
      </c>
      <c r="R32" s="180"/>
      <c r="S32" s="181" t="s">
        <v>443</v>
      </c>
      <c r="T32" s="181"/>
      <c r="U32" s="181"/>
      <c r="V32" s="181"/>
      <c r="W32" s="181"/>
      <c r="X32" s="181"/>
      <c r="Y32" s="181"/>
      <c r="Z32" s="181"/>
      <c r="AA32" s="182">
        <v>335</v>
      </c>
      <c r="AB32" s="183"/>
      <c r="AC32" s="183"/>
      <c r="AD32" s="184"/>
      <c r="AE32" s="183"/>
      <c r="AF32" s="185"/>
      <c r="AI32" s="197" t="s">
        <v>163</v>
      </c>
      <c r="AJ32" s="198"/>
      <c r="AK32" s="198"/>
      <c r="AL32" s="198"/>
      <c r="AM32" s="198"/>
      <c r="AN32" s="198"/>
      <c r="AO32" s="198"/>
      <c r="AP32" s="198"/>
      <c r="AQ32" s="198"/>
      <c r="AR32" s="198"/>
      <c r="AS32" s="199">
        <f>SUM(AS20:AU31)</f>
        <v>9910</v>
      </c>
      <c r="AT32" s="199"/>
      <c r="AU32" s="200"/>
      <c r="AV32" s="201" t="str">
        <f>IF(AS51="●","●",IF(COUNTA(AV20:AV31)=0,"",SUMIF(AV20:AV31,"●",AS20:AS31)+SUM(AV20:AV31)))</f>
        <v/>
      </c>
      <c r="AW32" s="202"/>
      <c r="AX32" s="203"/>
      <c r="AY32" s="179" t="s">
        <v>164</v>
      </c>
      <c r="AZ32" s="180"/>
      <c r="BA32" s="181" t="s">
        <v>518</v>
      </c>
      <c r="BB32" s="181"/>
      <c r="BC32" s="181"/>
      <c r="BD32" s="181"/>
      <c r="BE32" s="181"/>
      <c r="BF32" s="181"/>
      <c r="BG32" s="181"/>
      <c r="BH32" s="181"/>
      <c r="BI32" s="182">
        <v>705</v>
      </c>
      <c r="BJ32" s="183"/>
      <c r="BK32" s="183"/>
      <c r="BL32" s="184"/>
      <c r="BM32" s="183"/>
      <c r="BN32" s="185"/>
      <c r="BQ32" s="195" t="s">
        <v>165</v>
      </c>
      <c r="BR32" s="196"/>
      <c r="BS32" s="181" t="s">
        <v>608</v>
      </c>
      <c r="BT32" s="181"/>
      <c r="BU32" s="181"/>
      <c r="BV32" s="181"/>
      <c r="BW32" s="181"/>
      <c r="BX32" s="181"/>
      <c r="BY32" s="181"/>
      <c r="BZ32" s="181"/>
      <c r="CA32" s="194">
        <v>410</v>
      </c>
      <c r="CB32" s="194"/>
      <c r="CC32" s="194"/>
      <c r="CD32" s="184"/>
      <c r="CE32" s="183"/>
      <c r="CF32" s="185"/>
      <c r="CG32" s="179" t="s">
        <v>166</v>
      </c>
      <c r="CH32" s="180"/>
      <c r="CI32" s="181" t="s">
        <v>584</v>
      </c>
      <c r="CJ32" s="181"/>
      <c r="CK32" s="181"/>
      <c r="CL32" s="181"/>
      <c r="CM32" s="181"/>
      <c r="CN32" s="181"/>
      <c r="CO32" s="181"/>
      <c r="CP32" s="181"/>
      <c r="CQ32" s="194">
        <v>310</v>
      </c>
      <c r="CR32" s="194"/>
      <c r="CS32" s="194"/>
      <c r="CT32" s="184"/>
      <c r="CU32" s="183"/>
      <c r="CV32" s="185"/>
    </row>
    <row r="33" spans="1:100" ht="15" customHeight="1" x14ac:dyDescent="0.2">
      <c r="A33" s="197" t="s">
        <v>167</v>
      </c>
      <c r="B33" s="198"/>
      <c r="C33" s="198"/>
      <c r="D33" s="198"/>
      <c r="E33" s="198"/>
      <c r="F33" s="198"/>
      <c r="G33" s="198"/>
      <c r="H33" s="198"/>
      <c r="I33" s="198"/>
      <c r="J33" s="198"/>
      <c r="K33" s="199">
        <f>SUM(K23:M32)</f>
        <v>6380</v>
      </c>
      <c r="L33" s="199"/>
      <c r="M33" s="200"/>
      <c r="N33" s="201" t="str">
        <f>IF(AA56="●","●",IF(COUNTA(N23:N32)=0,"",SUMIF(N23:N32,"●",K23:K32)+SUM(N23:N32)))</f>
        <v/>
      </c>
      <c r="O33" s="202"/>
      <c r="P33" s="203"/>
      <c r="Q33" s="197" t="s">
        <v>168</v>
      </c>
      <c r="R33" s="198"/>
      <c r="S33" s="198"/>
      <c r="T33" s="198"/>
      <c r="U33" s="198"/>
      <c r="V33" s="198"/>
      <c r="W33" s="198"/>
      <c r="X33" s="198"/>
      <c r="Y33" s="198"/>
      <c r="Z33" s="198"/>
      <c r="AA33" s="199">
        <f>SUM(AA24:AC32)</f>
        <v>4975</v>
      </c>
      <c r="AB33" s="199"/>
      <c r="AC33" s="200"/>
      <c r="AD33" s="201" t="str">
        <f>IF(AA56="●","●",IF(COUNTA(AD24:AD32)=0,"",SUMIF(AD24:AD32,"●",AA24:AA32)+SUM(AD24:AD32)))</f>
        <v/>
      </c>
      <c r="AE33" s="202"/>
      <c r="AF33" s="203"/>
      <c r="AI33" s="179" t="s">
        <v>169</v>
      </c>
      <c r="AJ33" s="180"/>
      <c r="AK33" s="181" t="s">
        <v>555</v>
      </c>
      <c r="AL33" s="181"/>
      <c r="AM33" s="181"/>
      <c r="AN33" s="181"/>
      <c r="AO33" s="181"/>
      <c r="AP33" s="181"/>
      <c r="AQ33" s="181"/>
      <c r="AR33" s="181"/>
      <c r="AS33" s="182">
        <v>450</v>
      </c>
      <c r="AT33" s="183"/>
      <c r="AU33" s="183"/>
      <c r="AV33" s="184"/>
      <c r="AW33" s="183"/>
      <c r="AX33" s="185"/>
      <c r="AY33" s="179" t="s">
        <v>170</v>
      </c>
      <c r="AZ33" s="180"/>
      <c r="BA33" s="181" t="s">
        <v>519</v>
      </c>
      <c r="BB33" s="181"/>
      <c r="BC33" s="181"/>
      <c r="BD33" s="181"/>
      <c r="BE33" s="181"/>
      <c r="BF33" s="181"/>
      <c r="BG33" s="181"/>
      <c r="BH33" s="181"/>
      <c r="BI33" s="182">
        <v>680</v>
      </c>
      <c r="BJ33" s="183"/>
      <c r="BK33" s="183"/>
      <c r="BL33" s="184"/>
      <c r="BM33" s="183"/>
      <c r="BN33" s="185"/>
      <c r="BQ33" s="179" t="s">
        <v>171</v>
      </c>
      <c r="BR33" s="180"/>
      <c r="BS33" s="181" t="s">
        <v>609</v>
      </c>
      <c r="BT33" s="181"/>
      <c r="BU33" s="181"/>
      <c r="BV33" s="181"/>
      <c r="BW33" s="181"/>
      <c r="BX33" s="181"/>
      <c r="BY33" s="181"/>
      <c r="BZ33" s="181"/>
      <c r="CA33" s="194">
        <v>155</v>
      </c>
      <c r="CB33" s="194"/>
      <c r="CC33" s="194"/>
      <c r="CD33" s="184"/>
      <c r="CE33" s="183"/>
      <c r="CF33" s="185"/>
      <c r="CG33" s="179" t="s">
        <v>172</v>
      </c>
      <c r="CH33" s="180"/>
      <c r="CI33" s="181" t="s">
        <v>585</v>
      </c>
      <c r="CJ33" s="181"/>
      <c r="CK33" s="181"/>
      <c r="CL33" s="181"/>
      <c r="CM33" s="181"/>
      <c r="CN33" s="181"/>
      <c r="CO33" s="181"/>
      <c r="CP33" s="181"/>
      <c r="CQ33" s="194">
        <v>735</v>
      </c>
      <c r="CR33" s="194"/>
      <c r="CS33" s="194"/>
      <c r="CT33" s="184"/>
      <c r="CU33" s="183"/>
      <c r="CV33" s="185"/>
    </row>
    <row r="34" spans="1:100" ht="15" customHeight="1" x14ac:dyDescent="0.2">
      <c r="A34" s="179" t="s">
        <v>173</v>
      </c>
      <c r="B34" s="180"/>
      <c r="C34" s="181" t="s">
        <v>479</v>
      </c>
      <c r="D34" s="181"/>
      <c r="E34" s="181"/>
      <c r="F34" s="181"/>
      <c r="G34" s="181"/>
      <c r="H34" s="181"/>
      <c r="I34" s="181"/>
      <c r="J34" s="181"/>
      <c r="K34" s="182">
        <v>690</v>
      </c>
      <c r="L34" s="183"/>
      <c r="M34" s="183"/>
      <c r="N34" s="184"/>
      <c r="O34" s="183"/>
      <c r="P34" s="185"/>
      <c r="Q34" s="179" t="s">
        <v>174</v>
      </c>
      <c r="R34" s="180"/>
      <c r="S34" s="181" t="s">
        <v>444</v>
      </c>
      <c r="T34" s="181"/>
      <c r="U34" s="181"/>
      <c r="V34" s="181"/>
      <c r="W34" s="181"/>
      <c r="X34" s="181"/>
      <c r="Y34" s="181"/>
      <c r="Z34" s="181"/>
      <c r="AA34" s="182">
        <v>650</v>
      </c>
      <c r="AB34" s="183"/>
      <c r="AC34" s="183"/>
      <c r="AD34" s="184"/>
      <c r="AE34" s="183"/>
      <c r="AF34" s="185"/>
      <c r="AI34" s="179" t="s">
        <v>175</v>
      </c>
      <c r="AJ34" s="180"/>
      <c r="AK34" s="181" t="s">
        <v>556</v>
      </c>
      <c r="AL34" s="181"/>
      <c r="AM34" s="181"/>
      <c r="AN34" s="181"/>
      <c r="AO34" s="181"/>
      <c r="AP34" s="181"/>
      <c r="AQ34" s="181"/>
      <c r="AR34" s="181"/>
      <c r="AS34" s="182">
        <v>1055</v>
      </c>
      <c r="AT34" s="183"/>
      <c r="AU34" s="183"/>
      <c r="AV34" s="184"/>
      <c r="AW34" s="183"/>
      <c r="AX34" s="185"/>
      <c r="AY34" s="179" t="s">
        <v>176</v>
      </c>
      <c r="AZ34" s="180"/>
      <c r="BA34" s="181" t="s">
        <v>520</v>
      </c>
      <c r="BB34" s="181"/>
      <c r="BC34" s="181"/>
      <c r="BD34" s="181"/>
      <c r="BE34" s="181"/>
      <c r="BF34" s="181"/>
      <c r="BG34" s="181"/>
      <c r="BH34" s="181"/>
      <c r="BI34" s="182">
        <v>450</v>
      </c>
      <c r="BJ34" s="183"/>
      <c r="BK34" s="183"/>
      <c r="BL34" s="184"/>
      <c r="BM34" s="183"/>
      <c r="BN34" s="185"/>
      <c r="BQ34" s="197" t="s">
        <v>177</v>
      </c>
      <c r="BR34" s="198"/>
      <c r="BS34" s="198"/>
      <c r="BT34" s="198"/>
      <c r="BU34" s="198"/>
      <c r="BV34" s="198"/>
      <c r="BW34" s="198"/>
      <c r="BX34" s="198"/>
      <c r="BY34" s="198"/>
      <c r="BZ34" s="198"/>
      <c r="CA34" s="199">
        <f>SUM(CA23:CC33)</f>
        <v>6800</v>
      </c>
      <c r="CB34" s="199"/>
      <c r="CC34" s="200"/>
      <c r="CD34" s="201" t="str">
        <f>IF(CQ41="●","●",IF(COUNTA(CD23:CD33)=0,"",SUMIF(CD23:CD33,"●",CA23:CA33)+SUM(CD23:CD33)))</f>
        <v/>
      </c>
      <c r="CE34" s="202"/>
      <c r="CF34" s="203"/>
      <c r="CG34" s="179" t="s">
        <v>178</v>
      </c>
      <c r="CH34" s="180"/>
      <c r="CI34" s="181" t="s">
        <v>586</v>
      </c>
      <c r="CJ34" s="181"/>
      <c r="CK34" s="181"/>
      <c r="CL34" s="181"/>
      <c r="CM34" s="181"/>
      <c r="CN34" s="181"/>
      <c r="CO34" s="181"/>
      <c r="CP34" s="181"/>
      <c r="CQ34" s="194">
        <v>690</v>
      </c>
      <c r="CR34" s="194"/>
      <c r="CS34" s="194"/>
      <c r="CT34" s="184"/>
      <c r="CU34" s="183"/>
      <c r="CV34" s="185"/>
    </row>
    <row r="35" spans="1:100" ht="15" customHeight="1" x14ac:dyDescent="0.2">
      <c r="A35" s="179" t="s">
        <v>179</v>
      </c>
      <c r="B35" s="180"/>
      <c r="C35" s="181" t="s">
        <v>480</v>
      </c>
      <c r="D35" s="181"/>
      <c r="E35" s="181"/>
      <c r="F35" s="181"/>
      <c r="G35" s="181"/>
      <c r="H35" s="181"/>
      <c r="I35" s="181"/>
      <c r="J35" s="181"/>
      <c r="K35" s="182">
        <v>810</v>
      </c>
      <c r="L35" s="183"/>
      <c r="M35" s="183"/>
      <c r="N35" s="184"/>
      <c r="O35" s="183"/>
      <c r="P35" s="185"/>
      <c r="Q35" s="179" t="s">
        <v>180</v>
      </c>
      <c r="R35" s="180"/>
      <c r="S35" s="181" t="s">
        <v>445</v>
      </c>
      <c r="T35" s="181"/>
      <c r="U35" s="181"/>
      <c r="V35" s="181"/>
      <c r="W35" s="181"/>
      <c r="X35" s="181"/>
      <c r="Y35" s="181"/>
      <c r="Z35" s="181"/>
      <c r="AA35" s="182">
        <v>705</v>
      </c>
      <c r="AB35" s="183"/>
      <c r="AC35" s="183"/>
      <c r="AD35" s="184"/>
      <c r="AE35" s="183"/>
      <c r="AF35" s="185"/>
      <c r="AI35" s="197" t="s">
        <v>181</v>
      </c>
      <c r="AJ35" s="198"/>
      <c r="AK35" s="198"/>
      <c r="AL35" s="198"/>
      <c r="AM35" s="198"/>
      <c r="AN35" s="198"/>
      <c r="AO35" s="198"/>
      <c r="AP35" s="198"/>
      <c r="AQ35" s="198"/>
      <c r="AR35" s="198"/>
      <c r="AS35" s="199">
        <f>SUM(AS33:AU34)</f>
        <v>1505</v>
      </c>
      <c r="AT35" s="199"/>
      <c r="AU35" s="200"/>
      <c r="AV35" s="201" t="str">
        <f>IF(AS51="●","●",IF(COUNTA(AV33:AV34)=0,"",SUMIF(AV33:AV34,"●",AS33:AS34)+SUM(AV33:AV34)))</f>
        <v/>
      </c>
      <c r="AW35" s="202"/>
      <c r="AX35" s="203"/>
      <c r="AY35" s="179" t="s">
        <v>182</v>
      </c>
      <c r="AZ35" s="180"/>
      <c r="BA35" s="181" t="s">
        <v>521</v>
      </c>
      <c r="BB35" s="181"/>
      <c r="BC35" s="181"/>
      <c r="BD35" s="181"/>
      <c r="BE35" s="181"/>
      <c r="BF35" s="181"/>
      <c r="BG35" s="181"/>
      <c r="BH35" s="181"/>
      <c r="BI35" s="182">
        <v>475</v>
      </c>
      <c r="BJ35" s="183"/>
      <c r="BK35" s="183"/>
      <c r="BL35" s="184"/>
      <c r="BM35" s="183"/>
      <c r="BN35" s="185"/>
      <c r="BQ35" s="179" t="s">
        <v>183</v>
      </c>
      <c r="BR35" s="180"/>
      <c r="BS35" s="181" t="s">
        <v>610</v>
      </c>
      <c r="BT35" s="181"/>
      <c r="BU35" s="181"/>
      <c r="BV35" s="181"/>
      <c r="BW35" s="181"/>
      <c r="BX35" s="181"/>
      <c r="BY35" s="181"/>
      <c r="BZ35" s="181"/>
      <c r="CA35" s="194">
        <v>710</v>
      </c>
      <c r="CB35" s="194"/>
      <c r="CC35" s="194"/>
      <c r="CD35" s="184"/>
      <c r="CE35" s="183"/>
      <c r="CF35" s="185"/>
      <c r="CG35" s="179" t="s">
        <v>184</v>
      </c>
      <c r="CH35" s="180"/>
      <c r="CI35" s="181" t="s">
        <v>587</v>
      </c>
      <c r="CJ35" s="181"/>
      <c r="CK35" s="181"/>
      <c r="CL35" s="181"/>
      <c r="CM35" s="181"/>
      <c r="CN35" s="181"/>
      <c r="CO35" s="181"/>
      <c r="CP35" s="181"/>
      <c r="CQ35" s="194">
        <v>620</v>
      </c>
      <c r="CR35" s="194"/>
      <c r="CS35" s="194"/>
      <c r="CT35" s="184"/>
      <c r="CU35" s="183"/>
      <c r="CV35" s="185"/>
    </row>
    <row r="36" spans="1:100" ht="15" customHeight="1" x14ac:dyDescent="0.2">
      <c r="A36" s="179" t="s">
        <v>185</v>
      </c>
      <c r="B36" s="180"/>
      <c r="C36" s="181" t="s">
        <v>481</v>
      </c>
      <c r="D36" s="181"/>
      <c r="E36" s="181"/>
      <c r="F36" s="181"/>
      <c r="G36" s="181"/>
      <c r="H36" s="181"/>
      <c r="I36" s="181"/>
      <c r="J36" s="181"/>
      <c r="K36" s="182">
        <v>720</v>
      </c>
      <c r="L36" s="183"/>
      <c r="M36" s="183"/>
      <c r="N36" s="184"/>
      <c r="O36" s="183"/>
      <c r="P36" s="185"/>
      <c r="Q36" s="179" t="s">
        <v>186</v>
      </c>
      <c r="R36" s="180"/>
      <c r="S36" s="181" t="s">
        <v>446</v>
      </c>
      <c r="T36" s="181"/>
      <c r="U36" s="181"/>
      <c r="V36" s="181"/>
      <c r="W36" s="181"/>
      <c r="X36" s="181"/>
      <c r="Y36" s="181"/>
      <c r="Z36" s="181"/>
      <c r="AA36" s="182">
        <v>455</v>
      </c>
      <c r="AB36" s="183"/>
      <c r="AC36" s="183"/>
      <c r="AD36" s="184"/>
      <c r="AE36" s="183"/>
      <c r="AF36" s="185"/>
      <c r="AI36" s="179" t="s">
        <v>187</v>
      </c>
      <c r="AJ36" s="180"/>
      <c r="AK36" s="181" t="s">
        <v>557</v>
      </c>
      <c r="AL36" s="181"/>
      <c r="AM36" s="181"/>
      <c r="AN36" s="181"/>
      <c r="AO36" s="181"/>
      <c r="AP36" s="181"/>
      <c r="AQ36" s="181"/>
      <c r="AR36" s="181"/>
      <c r="AS36" s="182">
        <v>680</v>
      </c>
      <c r="AT36" s="183"/>
      <c r="AU36" s="183"/>
      <c r="AV36" s="184"/>
      <c r="AW36" s="183"/>
      <c r="AX36" s="185"/>
      <c r="AY36" s="179" t="s">
        <v>188</v>
      </c>
      <c r="AZ36" s="180"/>
      <c r="BA36" s="181" t="s">
        <v>522</v>
      </c>
      <c r="BB36" s="181"/>
      <c r="BC36" s="181"/>
      <c r="BD36" s="181"/>
      <c r="BE36" s="181"/>
      <c r="BF36" s="181"/>
      <c r="BG36" s="181"/>
      <c r="BH36" s="181"/>
      <c r="BI36" s="182">
        <v>500</v>
      </c>
      <c r="BJ36" s="183"/>
      <c r="BK36" s="183"/>
      <c r="BL36" s="184"/>
      <c r="BM36" s="183"/>
      <c r="BN36" s="185"/>
      <c r="BQ36" s="179" t="s">
        <v>189</v>
      </c>
      <c r="BR36" s="180"/>
      <c r="BS36" s="181" t="s">
        <v>611</v>
      </c>
      <c r="BT36" s="181"/>
      <c r="BU36" s="181"/>
      <c r="BV36" s="181"/>
      <c r="BW36" s="181"/>
      <c r="BX36" s="181"/>
      <c r="BY36" s="181"/>
      <c r="BZ36" s="181"/>
      <c r="CA36" s="194">
        <v>515</v>
      </c>
      <c r="CB36" s="194"/>
      <c r="CC36" s="194"/>
      <c r="CD36" s="184"/>
      <c r="CE36" s="183"/>
      <c r="CF36" s="185"/>
      <c r="CG36" s="179" t="s">
        <v>190</v>
      </c>
      <c r="CH36" s="180"/>
      <c r="CI36" s="181" t="s">
        <v>588</v>
      </c>
      <c r="CJ36" s="181"/>
      <c r="CK36" s="181"/>
      <c r="CL36" s="181"/>
      <c r="CM36" s="181"/>
      <c r="CN36" s="181"/>
      <c r="CO36" s="181"/>
      <c r="CP36" s="181"/>
      <c r="CQ36" s="194">
        <v>870</v>
      </c>
      <c r="CR36" s="194"/>
      <c r="CS36" s="194"/>
      <c r="CT36" s="184"/>
      <c r="CU36" s="183"/>
      <c r="CV36" s="185"/>
    </row>
    <row r="37" spans="1:100" ht="15" customHeight="1" x14ac:dyDescent="0.2">
      <c r="A37" s="179" t="s">
        <v>191</v>
      </c>
      <c r="B37" s="180"/>
      <c r="C37" s="181" t="s">
        <v>482</v>
      </c>
      <c r="D37" s="181"/>
      <c r="E37" s="181"/>
      <c r="F37" s="181"/>
      <c r="G37" s="181"/>
      <c r="H37" s="181"/>
      <c r="I37" s="181"/>
      <c r="J37" s="181"/>
      <c r="K37" s="182">
        <v>842</v>
      </c>
      <c r="L37" s="183"/>
      <c r="M37" s="183"/>
      <c r="N37" s="184"/>
      <c r="O37" s="183"/>
      <c r="P37" s="185"/>
      <c r="Q37" s="179" t="s">
        <v>192</v>
      </c>
      <c r="R37" s="180"/>
      <c r="S37" s="204" t="s">
        <v>447</v>
      </c>
      <c r="T37" s="205"/>
      <c r="U37" s="205"/>
      <c r="V37" s="205"/>
      <c r="W37" s="205"/>
      <c r="X37" s="205"/>
      <c r="Y37" s="205"/>
      <c r="Z37" s="206"/>
      <c r="AA37" s="182">
        <v>285</v>
      </c>
      <c r="AB37" s="183"/>
      <c r="AC37" s="185"/>
      <c r="AD37" s="184"/>
      <c r="AE37" s="183"/>
      <c r="AF37" s="185"/>
      <c r="AI37" s="195" t="s">
        <v>193</v>
      </c>
      <c r="AJ37" s="196"/>
      <c r="AK37" s="181" t="s">
        <v>558</v>
      </c>
      <c r="AL37" s="181"/>
      <c r="AM37" s="181"/>
      <c r="AN37" s="181"/>
      <c r="AO37" s="181"/>
      <c r="AP37" s="181"/>
      <c r="AQ37" s="181"/>
      <c r="AR37" s="181"/>
      <c r="AS37" s="182">
        <v>375</v>
      </c>
      <c r="AT37" s="183"/>
      <c r="AU37" s="183"/>
      <c r="AV37" s="184"/>
      <c r="AW37" s="183"/>
      <c r="AX37" s="185"/>
      <c r="AY37" s="197" t="s">
        <v>194</v>
      </c>
      <c r="AZ37" s="198"/>
      <c r="BA37" s="198"/>
      <c r="BB37" s="198"/>
      <c r="BC37" s="198"/>
      <c r="BD37" s="198"/>
      <c r="BE37" s="198"/>
      <c r="BF37" s="198"/>
      <c r="BG37" s="198"/>
      <c r="BH37" s="198"/>
      <c r="BI37" s="199">
        <f>SUM(BI27:BK36)</f>
        <v>6235</v>
      </c>
      <c r="BJ37" s="199"/>
      <c r="BK37" s="200"/>
      <c r="BL37" s="201" t="str">
        <f>IF(AS51="●","●",IF(COUNTA(BL27:BL36)=0,"",SUMIF(BL27:BL36,"●",BI27:BI36)+SUM(BL27:BL36)))</f>
        <v/>
      </c>
      <c r="BM37" s="202"/>
      <c r="BN37" s="203"/>
      <c r="BQ37" s="179" t="s">
        <v>195</v>
      </c>
      <c r="BR37" s="180"/>
      <c r="BS37" s="181" t="s">
        <v>612</v>
      </c>
      <c r="BT37" s="181"/>
      <c r="BU37" s="181"/>
      <c r="BV37" s="181"/>
      <c r="BW37" s="181"/>
      <c r="BX37" s="181"/>
      <c r="BY37" s="181"/>
      <c r="BZ37" s="181"/>
      <c r="CA37" s="194">
        <v>740</v>
      </c>
      <c r="CB37" s="194"/>
      <c r="CC37" s="194"/>
      <c r="CD37" s="184"/>
      <c r="CE37" s="183"/>
      <c r="CF37" s="185"/>
      <c r="CG37" s="179" t="s">
        <v>196</v>
      </c>
      <c r="CH37" s="180"/>
      <c r="CI37" s="181" t="s">
        <v>589</v>
      </c>
      <c r="CJ37" s="181"/>
      <c r="CK37" s="181"/>
      <c r="CL37" s="181"/>
      <c r="CM37" s="181"/>
      <c r="CN37" s="181"/>
      <c r="CO37" s="181"/>
      <c r="CP37" s="181"/>
      <c r="CQ37" s="194">
        <v>490</v>
      </c>
      <c r="CR37" s="194"/>
      <c r="CS37" s="194"/>
      <c r="CT37" s="184"/>
      <c r="CU37" s="183"/>
      <c r="CV37" s="185"/>
    </row>
    <row r="38" spans="1:100" ht="15" customHeight="1" x14ac:dyDescent="0.2">
      <c r="A38" s="179" t="s">
        <v>197</v>
      </c>
      <c r="B38" s="180"/>
      <c r="C38" s="181" t="s">
        <v>483</v>
      </c>
      <c r="D38" s="181"/>
      <c r="E38" s="181"/>
      <c r="F38" s="181"/>
      <c r="G38" s="181"/>
      <c r="H38" s="181"/>
      <c r="I38" s="181"/>
      <c r="J38" s="181"/>
      <c r="K38" s="182">
        <v>670</v>
      </c>
      <c r="L38" s="183"/>
      <c r="M38" s="183"/>
      <c r="N38" s="184"/>
      <c r="O38" s="183"/>
      <c r="P38" s="185"/>
      <c r="Q38" s="179" t="s">
        <v>198</v>
      </c>
      <c r="R38" s="180"/>
      <c r="S38" s="204" t="s">
        <v>448</v>
      </c>
      <c r="T38" s="205"/>
      <c r="U38" s="205"/>
      <c r="V38" s="205"/>
      <c r="W38" s="205"/>
      <c r="X38" s="205"/>
      <c r="Y38" s="205"/>
      <c r="Z38" s="206"/>
      <c r="AA38" s="182">
        <v>740</v>
      </c>
      <c r="AB38" s="183"/>
      <c r="AC38" s="185"/>
      <c r="AD38" s="184"/>
      <c r="AE38" s="183"/>
      <c r="AF38" s="185"/>
      <c r="AI38" s="197" t="s">
        <v>199</v>
      </c>
      <c r="AJ38" s="198"/>
      <c r="AK38" s="198"/>
      <c r="AL38" s="198"/>
      <c r="AM38" s="198"/>
      <c r="AN38" s="198"/>
      <c r="AO38" s="198"/>
      <c r="AP38" s="198"/>
      <c r="AQ38" s="198"/>
      <c r="AR38" s="198"/>
      <c r="AS38" s="199">
        <f>SUM(AS36:AS37)</f>
        <v>1055</v>
      </c>
      <c r="AT38" s="199"/>
      <c r="AU38" s="200"/>
      <c r="AV38" s="201" t="str">
        <f>IF(AS51="●","●",IF(COUNTA(AV36:AV37)=0,"",SUMIF(AV36:AV37,"●",AS36:AS37)+SUM(AV36:AV37)))</f>
        <v/>
      </c>
      <c r="AW38" s="202"/>
      <c r="AX38" s="203"/>
      <c r="AY38" s="179" t="s">
        <v>200</v>
      </c>
      <c r="AZ38" s="180"/>
      <c r="BA38" s="181" t="s">
        <v>523</v>
      </c>
      <c r="BB38" s="181"/>
      <c r="BC38" s="181"/>
      <c r="BD38" s="181"/>
      <c r="BE38" s="181"/>
      <c r="BF38" s="181"/>
      <c r="BG38" s="181"/>
      <c r="BH38" s="181"/>
      <c r="BI38" s="182">
        <v>910</v>
      </c>
      <c r="BJ38" s="183"/>
      <c r="BK38" s="183"/>
      <c r="BL38" s="184"/>
      <c r="BM38" s="183"/>
      <c r="BN38" s="185"/>
      <c r="BQ38" s="179" t="s">
        <v>201</v>
      </c>
      <c r="BR38" s="180"/>
      <c r="BS38" s="181" t="s">
        <v>613</v>
      </c>
      <c r="BT38" s="181"/>
      <c r="BU38" s="181"/>
      <c r="BV38" s="181"/>
      <c r="BW38" s="181"/>
      <c r="BX38" s="181"/>
      <c r="BY38" s="181"/>
      <c r="BZ38" s="181"/>
      <c r="CA38" s="194">
        <v>795</v>
      </c>
      <c r="CB38" s="194"/>
      <c r="CC38" s="194"/>
      <c r="CD38" s="184"/>
      <c r="CE38" s="183"/>
      <c r="CF38" s="185"/>
      <c r="CG38" s="179" t="s">
        <v>202</v>
      </c>
      <c r="CH38" s="180"/>
      <c r="CI38" s="181" t="s">
        <v>590</v>
      </c>
      <c r="CJ38" s="181"/>
      <c r="CK38" s="181"/>
      <c r="CL38" s="181"/>
      <c r="CM38" s="181"/>
      <c r="CN38" s="181"/>
      <c r="CO38" s="181"/>
      <c r="CP38" s="181"/>
      <c r="CQ38" s="194">
        <v>935</v>
      </c>
      <c r="CR38" s="194"/>
      <c r="CS38" s="194"/>
      <c r="CT38" s="184"/>
      <c r="CU38" s="183"/>
      <c r="CV38" s="185"/>
    </row>
    <row r="39" spans="1:100" ht="15" customHeight="1" x14ac:dyDescent="0.2">
      <c r="A39" s="179" t="s">
        <v>203</v>
      </c>
      <c r="B39" s="180"/>
      <c r="C39" s="181" t="s">
        <v>484</v>
      </c>
      <c r="D39" s="181"/>
      <c r="E39" s="181"/>
      <c r="F39" s="181"/>
      <c r="G39" s="181"/>
      <c r="H39" s="181"/>
      <c r="I39" s="181"/>
      <c r="J39" s="181"/>
      <c r="K39" s="182">
        <v>490</v>
      </c>
      <c r="L39" s="183"/>
      <c r="M39" s="183"/>
      <c r="N39" s="184"/>
      <c r="O39" s="183"/>
      <c r="P39" s="185"/>
      <c r="Q39" s="179" t="s">
        <v>204</v>
      </c>
      <c r="R39" s="180"/>
      <c r="S39" s="204" t="s">
        <v>449</v>
      </c>
      <c r="T39" s="205"/>
      <c r="U39" s="205"/>
      <c r="V39" s="205"/>
      <c r="W39" s="205"/>
      <c r="X39" s="205"/>
      <c r="Y39" s="205"/>
      <c r="Z39" s="206"/>
      <c r="AA39" s="182">
        <v>575</v>
      </c>
      <c r="AB39" s="183"/>
      <c r="AC39" s="185"/>
      <c r="AD39" s="184"/>
      <c r="AE39" s="183"/>
      <c r="AF39" s="185"/>
      <c r="AI39" s="179" t="s">
        <v>205</v>
      </c>
      <c r="AJ39" s="180"/>
      <c r="AK39" s="181" t="s">
        <v>559</v>
      </c>
      <c r="AL39" s="181"/>
      <c r="AM39" s="181"/>
      <c r="AN39" s="181"/>
      <c r="AO39" s="181"/>
      <c r="AP39" s="181"/>
      <c r="AQ39" s="181"/>
      <c r="AR39" s="181"/>
      <c r="AS39" s="182">
        <v>885</v>
      </c>
      <c r="AT39" s="183"/>
      <c r="AU39" s="183"/>
      <c r="AV39" s="184"/>
      <c r="AW39" s="183"/>
      <c r="AX39" s="185"/>
      <c r="AY39" s="179" t="s">
        <v>206</v>
      </c>
      <c r="AZ39" s="180"/>
      <c r="BA39" s="181" t="s">
        <v>524</v>
      </c>
      <c r="BB39" s="181"/>
      <c r="BC39" s="181"/>
      <c r="BD39" s="181"/>
      <c r="BE39" s="181"/>
      <c r="BF39" s="181"/>
      <c r="BG39" s="181"/>
      <c r="BH39" s="181"/>
      <c r="BI39" s="182">
        <v>442</v>
      </c>
      <c r="BJ39" s="183"/>
      <c r="BK39" s="183"/>
      <c r="BL39" s="184"/>
      <c r="BM39" s="183"/>
      <c r="BN39" s="185"/>
      <c r="BQ39" s="197" t="s">
        <v>207</v>
      </c>
      <c r="BR39" s="198"/>
      <c r="BS39" s="198"/>
      <c r="BT39" s="198"/>
      <c r="BU39" s="198"/>
      <c r="BV39" s="198"/>
      <c r="BW39" s="198"/>
      <c r="BX39" s="198"/>
      <c r="BY39" s="198"/>
      <c r="BZ39" s="198"/>
      <c r="CA39" s="199">
        <f>SUM(CA35:CC38)</f>
        <v>2760</v>
      </c>
      <c r="CB39" s="199"/>
      <c r="CC39" s="200"/>
      <c r="CD39" s="201" t="str">
        <f>IF(CQ41="●","●",IF(COUNTA(CD35:CD38)=0,"",SUMIF(CD35:CD38,"●",CA35:CA38)+SUM(CD35:CD38)))</f>
        <v/>
      </c>
      <c r="CE39" s="202"/>
      <c r="CF39" s="203"/>
      <c r="CG39" s="179" t="s">
        <v>208</v>
      </c>
      <c r="CH39" s="180"/>
      <c r="CI39" s="181" t="s">
        <v>591</v>
      </c>
      <c r="CJ39" s="181"/>
      <c r="CK39" s="181"/>
      <c r="CL39" s="181"/>
      <c r="CM39" s="181"/>
      <c r="CN39" s="181"/>
      <c r="CO39" s="181"/>
      <c r="CP39" s="181"/>
      <c r="CQ39" s="194">
        <v>940</v>
      </c>
      <c r="CR39" s="194"/>
      <c r="CS39" s="194"/>
      <c r="CT39" s="184"/>
      <c r="CU39" s="183"/>
      <c r="CV39" s="185"/>
    </row>
    <row r="40" spans="1:100" ht="15" customHeight="1" thickBot="1" x14ac:dyDescent="0.25">
      <c r="A40" s="179" t="s">
        <v>209</v>
      </c>
      <c r="B40" s="180"/>
      <c r="C40" s="181" t="s">
        <v>485</v>
      </c>
      <c r="D40" s="181"/>
      <c r="E40" s="181"/>
      <c r="F40" s="181"/>
      <c r="G40" s="181"/>
      <c r="H40" s="181"/>
      <c r="I40" s="181"/>
      <c r="J40" s="181"/>
      <c r="K40" s="182">
        <v>950</v>
      </c>
      <c r="L40" s="183"/>
      <c r="M40" s="183"/>
      <c r="N40" s="184"/>
      <c r="O40" s="183"/>
      <c r="P40" s="185"/>
      <c r="Q40" s="179" t="s">
        <v>210</v>
      </c>
      <c r="R40" s="180"/>
      <c r="S40" s="204" t="s">
        <v>450</v>
      </c>
      <c r="T40" s="205"/>
      <c r="U40" s="205"/>
      <c r="V40" s="205"/>
      <c r="W40" s="205"/>
      <c r="X40" s="205"/>
      <c r="Y40" s="205"/>
      <c r="Z40" s="206"/>
      <c r="AA40" s="182">
        <v>500</v>
      </c>
      <c r="AB40" s="183"/>
      <c r="AC40" s="185"/>
      <c r="AD40" s="184"/>
      <c r="AE40" s="183"/>
      <c r="AF40" s="185"/>
      <c r="AI40" s="179" t="s">
        <v>211</v>
      </c>
      <c r="AJ40" s="180"/>
      <c r="AK40" s="181" t="s">
        <v>560</v>
      </c>
      <c r="AL40" s="181"/>
      <c r="AM40" s="181"/>
      <c r="AN40" s="181"/>
      <c r="AO40" s="181"/>
      <c r="AP40" s="181"/>
      <c r="AQ40" s="181"/>
      <c r="AR40" s="181"/>
      <c r="AS40" s="182">
        <v>1155</v>
      </c>
      <c r="AT40" s="183"/>
      <c r="AU40" s="183"/>
      <c r="AV40" s="184"/>
      <c r="AW40" s="183"/>
      <c r="AX40" s="185"/>
      <c r="AY40" s="195" t="s">
        <v>212</v>
      </c>
      <c r="AZ40" s="196"/>
      <c r="BA40" s="181" t="s">
        <v>525</v>
      </c>
      <c r="BB40" s="181"/>
      <c r="BC40" s="181"/>
      <c r="BD40" s="181"/>
      <c r="BE40" s="181"/>
      <c r="BF40" s="181"/>
      <c r="BG40" s="181"/>
      <c r="BH40" s="181"/>
      <c r="BI40" s="182">
        <v>680</v>
      </c>
      <c r="BJ40" s="183"/>
      <c r="BK40" s="183"/>
      <c r="BL40" s="184"/>
      <c r="BM40" s="183"/>
      <c r="BN40" s="185"/>
      <c r="BQ40" s="179" t="s">
        <v>213</v>
      </c>
      <c r="BR40" s="180"/>
      <c r="BS40" s="181" t="s">
        <v>614</v>
      </c>
      <c r="BT40" s="181"/>
      <c r="BU40" s="181"/>
      <c r="BV40" s="181"/>
      <c r="BW40" s="181"/>
      <c r="BX40" s="181"/>
      <c r="BY40" s="181"/>
      <c r="BZ40" s="181"/>
      <c r="CA40" s="194">
        <v>565</v>
      </c>
      <c r="CB40" s="194"/>
      <c r="CC40" s="194"/>
      <c r="CD40" s="184"/>
      <c r="CE40" s="183"/>
      <c r="CF40" s="185"/>
      <c r="CG40" s="207" t="s">
        <v>214</v>
      </c>
      <c r="CH40" s="208"/>
      <c r="CI40" s="208"/>
      <c r="CJ40" s="208"/>
      <c r="CK40" s="208"/>
      <c r="CL40" s="208"/>
      <c r="CM40" s="208"/>
      <c r="CN40" s="208"/>
      <c r="CO40" s="208"/>
      <c r="CP40" s="208"/>
      <c r="CQ40" s="209">
        <f>SUM(CQ32:CS39)</f>
        <v>5590</v>
      </c>
      <c r="CR40" s="209"/>
      <c r="CS40" s="210"/>
      <c r="CT40" s="211" t="str">
        <f>IF(CQ41="●","●",IF(COUNTA(CT32:CT39)=0,"",SUMIF(CT32:CT39,"●",CQ32:CQ39)+SUM(CT32:CT39)))</f>
        <v/>
      </c>
      <c r="CU40" s="212"/>
      <c r="CV40" s="213"/>
    </row>
    <row r="41" spans="1:100" ht="15" customHeight="1" thickTop="1" x14ac:dyDescent="0.2">
      <c r="A41" s="197" t="s">
        <v>215</v>
      </c>
      <c r="B41" s="198"/>
      <c r="C41" s="198"/>
      <c r="D41" s="198"/>
      <c r="E41" s="198"/>
      <c r="F41" s="198"/>
      <c r="G41" s="198"/>
      <c r="H41" s="198"/>
      <c r="I41" s="198"/>
      <c r="J41" s="198"/>
      <c r="K41" s="199">
        <f>SUM(K34:M40)</f>
        <v>5172</v>
      </c>
      <c r="L41" s="199"/>
      <c r="M41" s="200"/>
      <c r="N41" s="201" t="str">
        <f>IF(AA56="●","●",IF(COUNTA(N34:N40)=0,"",SUMIF(N34:N40,"●",K34:K40)+SUM(N34:N40)))</f>
        <v/>
      </c>
      <c r="O41" s="202"/>
      <c r="P41" s="203"/>
      <c r="Q41" s="195" t="s">
        <v>216</v>
      </c>
      <c r="R41" s="196"/>
      <c r="S41" s="204" t="s">
        <v>451</v>
      </c>
      <c r="T41" s="205"/>
      <c r="U41" s="205"/>
      <c r="V41" s="205"/>
      <c r="W41" s="205"/>
      <c r="X41" s="205"/>
      <c r="Y41" s="205"/>
      <c r="Z41" s="206"/>
      <c r="AA41" s="182">
        <v>500</v>
      </c>
      <c r="AB41" s="183"/>
      <c r="AC41" s="185"/>
      <c r="AD41" s="184"/>
      <c r="AE41" s="183"/>
      <c r="AF41" s="185"/>
      <c r="AI41" s="179" t="s">
        <v>217</v>
      </c>
      <c r="AJ41" s="180"/>
      <c r="AK41" s="181" t="s">
        <v>561</v>
      </c>
      <c r="AL41" s="181"/>
      <c r="AM41" s="181"/>
      <c r="AN41" s="181"/>
      <c r="AO41" s="181"/>
      <c r="AP41" s="181"/>
      <c r="AQ41" s="181"/>
      <c r="AR41" s="181"/>
      <c r="AS41" s="182">
        <v>915</v>
      </c>
      <c r="AT41" s="183"/>
      <c r="AU41" s="183"/>
      <c r="AV41" s="184"/>
      <c r="AW41" s="183"/>
      <c r="AX41" s="185"/>
      <c r="AY41" s="179" t="s">
        <v>218</v>
      </c>
      <c r="AZ41" s="180"/>
      <c r="BA41" s="181" t="s">
        <v>526</v>
      </c>
      <c r="BB41" s="181"/>
      <c r="BC41" s="181"/>
      <c r="BD41" s="181"/>
      <c r="BE41" s="181"/>
      <c r="BF41" s="181"/>
      <c r="BG41" s="181"/>
      <c r="BH41" s="181"/>
      <c r="BI41" s="182">
        <v>1795</v>
      </c>
      <c r="BJ41" s="183"/>
      <c r="BK41" s="183"/>
      <c r="BL41" s="184"/>
      <c r="BM41" s="183"/>
      <c r="BN41" s="185"/>
      <c r="BQ41" s="179" t="s">
        <v>219</v>
      </c>
      <c r="BR41" s="180"/>
      <c r="BS41" s="181" t="s">
        <v>615</v>
      </c>
      <c r="BT41" s="181"/>
      <c r="BU41" s="181"/>
      <c r="BV41" s="181"/>
      <c r="BW41" s="181"/>
      <c r="BX41" s="181"/>
      <c r="BY41" s="181"/>
      <c r="BZ41" s="181"/>
      <c r="CA41" s="194">
        <v>630</v>
      </c>
      <c r="CB41" s="194"/>
      <c r="CC41" s="194"/>
      <c r="CD41" s="184"/>
      <c r="CE41" s="183"/>
      <c r="CF41" s="185"/>
      <c r="CG41" s="214" t="s">
        <v>220</v>
      </c>
      <c r="CH41" s="215"/>
      <c r="CI41" s="216">
        <f>CA22+CA34+CA39+CA45+CA52+CQ22+CQ31+CQ40</f>
        <v>32741</v>
      </c>
      <c r="CJ41" s="217"/>
      <c r="CK41" s="217"/>
      <c r="CL41" s="217"/>
      <c r="CM41" s="217"/>
      <c r="CN41" s="217"/>
      <c r="CO41" s="217"/>
      <c r="CP41" s="218"/>
      <c r="CQ41" s="219"/>
      <c r="CR41" s="220"/>
      <c r="CS41" s="220"/>
      <c r="CT41" s="221"/>
      <c r="CU41" s="221"/>
      <c r="CV41" s="222"/>
    </row>
    <row r="42" spans="1:100" ht="15" customHeight="1" x14ac:dyDescent="0.2">
      <c r="A42" s="179" t="s">
        <v>221</v>
      </c>
      <c r="B42" s="180"/>
      <c r="C42" s="181" t="s">
        <v>486</v>
      </c>
      <c r="D42" s="181"/>
      <c r="E42" s="181"/>
      <c r="F42" s="181"/>
      <c r="G42" s="181"/>
      <c r="H42" s="181"/>
      <c r="I42" s="181"/>
      <c r="J42" s="181"/>
      <c r="K42" s="182">
        <v>790</v>
      </c>
      <c r="L42" s="183"/>
      <c r="M42" s="183"/>
      <c r="N42" s="184"/>
      <c r="O42" s="183"/>
      <c r="P42" s="185"/>
      <c r="Q42" s="179" t="s">
        <v>222</v>
      </c>
      <c r="R42" s="180"/>
      <c r="S42" s="204" t="s">
        <v>452</v>
      </c>
      <c r="T42" s="205"/>
      <c r="U42" s="205"/>
      <c r="V42" s="205"/>
      <c r="W42" s="205"/>
      <c r="X42" s="205"/>
      <c r="Y42" s="205"/>
      <c r="Z42" s="206"/>
      <c r="AA42" s="182">
        <v>980</v>
      </c>
      <c r="AB42" s="183"/>
      <c r="AC42" s="185"/>
      <c r="AD42" s="184"/>
      <c r="AE42" s="183"/>
      <c r="AF42" s="185"/>
      <c r="AI42" s="197" t="s">
        <v>223</v>
      </c>
      <c r="AJ42" s="198"/>
      <c r="AK42" s="198"/>
      <c r="AL42" s="198"/>
      <c r="AM42" s="198"/>
      <c r="AN42" s="198"/>
      <c r="AO42" s="198"/>
      <c r="AP42" s="198"/>
      <c r="AQ42" s="198"/>
      <c r="AR42" s="198"/>
      <c r="AS42" s="199">
        <f>SUM(AS39:AU41)</f>
        <v>2955</v>
      </c>
      <c r="AT42" s="199"/>
      <c r="AU42" s="200"/>
      <c r="AV42" s="201" t="str">
        <f>IF(AS51="●","●",IF(COUNTA(AV39:AV41)=0,"",SUMIF(AV39:AV41,"●",AS39:AS41)+SUM(AV39:AV41)))</f>
        <v/>
      </c>
      <c r="AW42" s="202"/>
      <c r="AX42" s="203"/>
      <c r="AY42" s="207" t="s">
        <v>224</v>
      </c>
      <c r="AZ42" s="208"/>
      <c r="BA42" s="208"/>
      <c r="BB42" s="208"/>
      <c r="BC42" s="208"/>
      <c r="BD42" s="208"/>
      <c r="BE42" s="208"/>
      <c r="BF42" s="208"/>
      <c r="BG42" s="208"/>
      <c r="BH42" s="208"/>
      <c r="BI42" s="209">
        <f>SUM(BI38:BK41)</f>
        <v>3827</v>
      </c>
      <c r="BJ42" s="209"/>
      <c r="BK42" s="210"/>
      <c r="BL42" s="201" t="str">
        <f>IF(AS51="●","●",IF(COUNTA(BL38:BL41)=0,"",SUMIF(BL38:BL41,"●",BI38:BI41)+SUM(BL38:BL41)))</f>
        <v/>
      </c>
      <c r="BM42" s="202"/>
      <c r="BN42" s="203"/>
      <c r="BQ42" s="179" t="s">
        <v>225</v>
      </c>
      <c r="BR42" s="180"/>
      <c r="BS42" s="181" t="s">
        <v>616</v>
      </c>
      <c r="BT42" s="181"/>
      <c r="BU42" s="181"/>
      <c r="BV42" s="181"/>
      <c r="BW42" s="181"/>
      <c r="BX42" s="181"/>
      <c r="BY42" s="181"/>
      <c r="BZ42" s="181"/>
      <c r="CA42" s="194">
        <v>660</v>
      </c>
      <c r="CB42" s="194"/>
      <c r="CC42" s="194"/>
      <c r="CD42" s="184"/>
      <c r="CE42" s="183"/>
      <c r="CF42" s="185"/>
      <c r="CG42" s="223"/>
      <c r="CH42" s="224"/>
      <c r="CI42" s="225"/>
      <c r="CJ42" s="226"/>
      <c r="CK42" s="226"/>
      <c r="CL42" s="226"/>
      <c r="CM42" s="226"/>
      <c r="CN42" s="226"/>
      <c r="CO42" s="226"/>
      <c r="CP42" s="227"/>
      <c r="CQ42" s="228"/>
      <c r="CR42" s="221"/>
      <c r="CS42" s="221"/>
      <c r="CT42" s="221"/>
      <c r="CU42" s="221"/>
      <c r="CV42" s="222"/>
    </row>
    <row r="43" spans="1:100" ht="15" customHeight="1" thickBot="1" x14ac:dyDescent="0.25">
      <c r="A43" s="179" t="s">
        <v>226</v>
      </c>
      <c r="B43" s="180"/>
      <c r="C43" s="181" t="s">
        <v>487</v>
      </c>
      <c r="D43" s="181"/>
      <c r="E43" s="181"/>
      <c r="F43" s="181"/>
      <c r="G43" s="181"/>
      <c r="H43" s="181"/>
      <c r="I43" s="181"/>
      <c r="J43" s="181"/>
      <c r="K43" s="182">
        <v>700</v>
      </c>
      <c r="L43" s="183"/>
      <c r="M43" s="183"/>
      <c r="N43" s="184"/>
      <c r="O43" s="183"/>
      <c r="P43" s="185"/>
      <c r="Q43" s="197" t="s">
        <v>227</v>
      </c>
      <c r="R43" s="198"/>
      <c r="S43" s="198"/>
      <c r="T43" s="198"/>
      <c r="U43" s="198"/>
      <c r="V43" s="198"/>
      <c r="W43" s="198"/>
      <c r="X43" s="198"/>
      <c r="Y43" s="198"/>
      <c r="Z43" s="198"/>
      <c r="AA43" s="199">
        <f>SUM(AA34:AC42)</f>
        <v>5390</v>
      </c>
      <c r="AB43" s="199"/>
      <c r="AC43" s="200"/>
      <c r="AD43" s="201" t="str">
        <f>IF(AA56="●","●",IF(COUNTA(AD34:AD42)=0,"",SUMIF(AD34:AD42,"●",AA34:AA42)+SUM(AD34:AD42)))</f>
        <v/>
      </c>
      <c r="AE43" s="202"/>
      <c r="AF43" s="203"/>
      <c r="AI43" s="179" t="s">
        <v>228</v>
      </c>
      <c r="AJ43" s="180"/>
      <c r="AK43" s="181" t="s">
        <v>562</v>
      </c>
      <c r="AL43" s="181"/>
      <c r="AM43" s="181"/>
      <c r="AN43" s="181"/>
      <c r="AO43" s="181"/>
      <c r="AP43" s="181"/>
      <c r="AQ43" s="181"/>
      <c r="AR43" s="181"/>
      <c r="AS43" s="182">
        <v>360</v>
      </c>
      <c r="AT43" s="183"/>
      <c r="AU43" s="183"/>
      <c r="AV43" s="184"/>
      <c r="AW43" s="183"/>
      <c r="AX43" s="185"/>
      <c r="AY43" s="195" t="s">
        <v>229</v>
      </c>
      <c r="AZ43" s="196"/>
      <c r="BA43" s="181" t="s">
        <v>527</v>
      </c>
      <c r="BB43" s="181"/>
      <c r="BC43" s="181"/>
      <c r="BD43" s="181"/>
      <c r="BE43" s="181"/>
      <c r="BF43" s="181"/>
      <c r="BG43" s="181"/>
      <c r="BH43" s="181"/>
      <c r="BI43" s="188">
        <v>395</v>
      </c>
      <c r="BJ43" s="189"/>
      <c r="BK43" s="189"/>
      <c r="BL43" s="184"/>
      <c r="BM43" s="183"/>
      <c r="BN43" s="185"/>
      <c r="BQ43" s="179" t="s">
        <v>230</v>
      </c>
      <c r="BR43" s="180"/>
      <c r="BS43" s="181" t="s">
        <v>617</v>
      </c>
      <c r="BT43" s="181"/>
      <c r="BU43" s="181"/>
      <c r="BV43" s="181"/>
      <c r="BW43" s="181"/>
      <c r="BX43" s="181"/>
      <c r="BY43" s="181"/>
      <c r="BZ43" s="181"/>
      <c r="CA43" s="194">
        <v>540</v>
      </c>
      <c r="CB43" s="194"/>
      <c r="CC43" s="194"/>
      <c r="CD43" s="184"/>
      <c r="CE43" s="183"/>
      <c r="CF43" s="185"/>
      <c r="CG43" s="229"/>
      <c r="CH43" s="230"/>
      <c r="CI43" s="231"/>
      <c r="CJ43" s="232"/>
      <c r="CK43" s="232"/>
      <c r="CL43" s="232"/>
      <c r="CM43" s="232"/>
      <c r="CN43" s="232"/>
      <c r="CO43" s="232"/>
      <c r="CP43" s="233"/>
      <c r="CQ43" s="234"/>
      <c r="CR43" s="235"/>
      <c r="CS43" s="235"/>
      <c r="CT43" s="235"/>
      <c r="CU43" s="235"/>
      <c r="CV43" s="236"/>
    </row>
    <row r="44" spans="1:100" ht="15" customHeight="1" x14ac:dyDescent="0.2">
      <c r="A44" s="197" t="s">
        <v>231</v>
      </c>
      <c r="B44" s="198"/>
      <c r="C44" s="198"/>
      <c r="D44" s="198"/>
      <c r="E44" s="198"/>
      <c r="F44" s="198"/>
      <c r="G44" s="198"/>
      <c r="H44" s="198"/>
      <c r="I44" s="198"/>
      <c r="J44" s="198"/>
      <c r="K44" s="199">
        <f>SUM(K42:M43)</f>
        <v>1490</v>
      </c>
      <c r="L44" s="199"/>
      <c r="M44" s="200"/>
      <c r="N44" s="201" t="str">
        <f>IF(AA56="●","●",IF(COUNTA(N42:N43)=0,"",SUMIF(N42:N43,"●",K42:K43)+SUM(N42:N43)))</f>
        <v/>
      </c>
      <c r="O44" s="202"/>
      <c r="P44" s="203"/>
      <c r="Q44" s="179" t="s">
        <v>232</v>
      </c>
      <c r="R44" s="180"/>
      <c r="S44" s="181" t="s">
        <v>453</v>
      </c>
      <c r="T44" s="181"/>
      <c r="U44" s="181"/>
      <c r="V44" s="181"/>
      <c r="W44" s="181"/>
      <c r="X44" s="181"/>
      <c r="Y44" s="181"/>
      <c r="Z44" s="181"/>
      <c r="AA44" s="182">
        <v>1595</v>
      </c>
      <c r="AB44" s="183"/>
      <c r="AC44" s="183"/>
      <c r="AD44" s="184"/>
      <c r="AE44" s="183"/>
      <c r="AF44" s="185"/>
      <c r="AI44" s="179" t="s">
        <v>233</v>
      </c>
      <c r="AJ44" s="180"/>
      <c r="AK44" s="181" t="s">
        <v>563</v>
      </c>
      <c r="AL44" s="181"/>
      <c r="AM44" s="181"/>
      <c r="AN44" s="181"/>
      <c r="AO44" s="181"/>
      <c r="AP44" s="181"/>
      <c r="AQ44" s="181"/>
      <c r="AR44" s="181"/>
      <c r="AS44" s="182">
        <v>735</v>
      </c>
      <c r="AT44" s="183"/>
      <c r="AU44" s="183"/>
      <c r="AV44" s="184"/>
      <c r="AW44" s="183"/>
      <c r="AX44" s="185"/>
      <c r="AY44" s="195" t="s">
        <v>234</v>
      </c>
      <c r="AZ44" s="196"/>
      <c r="BA44" s="181" t="s">
        <v>528</v>
      </c>
      <c r="BB44" s="181"/>
      <c r="BC44" s="181"/>
      <c r="BD44" s="181"/>
      <c r="BE44" s="181"/>
      <c r="BF44" s="181"/>
      <c r="BG44" s="181"/>
      <c r="BH44" s="181"/>
      <c r="BI44" s="188">
        <v>740</v>
      </c>
      <c r="BJ44" s="189"/>
      <c r="BK44" s="189"/>
      <c r="BL44" s="184"/>
      <c r="BM44" s="183"/>
      <c r="BN44" s="185"/>
      <c r="BQ44" s="179" t="s">
        <v>235</v>
      </c>
      <c r="BR44" s="180"/>
      <c r="BS44" s="181" t="s">
        <v>618</v>
      </c>
      <c r="BT44" s="181"/>
      <c r="BU44" s="181"/>
      <c r="BV44" s="181"/>
      <c r="BW44" s="181"/>
      <c r="BX44" s="181"/>
      <c r="BY44" s="181"/>
      <c r="BZ44" s="181"/>
      <c r="CA44" s="194">
        <v>375</v>
      </c>
      <c r="CB44" s="194"/>
      <c r="CC44" s="194"/>
      <c r="CD44" s="184"/>
      <c r="CE44" s="183"/>
      <c r="CF44" s="185"/>
    </row>
    <row r="45" spans="1:100" ht="15" customHeight="1" x14ac:dyDescent="0.2">
      <c r="A45" s="179" t="s">
        <v>236</v>
      </c>
      <c r="B45" s="180"/>
      <c r="C45" s="181" t="s">
        <v>488</v>
      </c>
      <c r="D45" s="181"/>
      <c r="E45" s="181"/>
      <c r="F45" s="181"/>
      <c r="G45" s="181"/>
      <c r="H45" s="181"/>
      <c r="I45" s="181"/>
      <c r="J45" s="181"/>
      <c r="K45" s="182">
        <v>410</v>
      </c>
      <c r="L45" s="183"/>
      <c r="M45" s="183"/>
      <c r="N45" s="184"/>
      <c r="O45" s="183"/>
      <c r="P45" s="185"/>
      <c r="Q45" s="179" t="s">
        <v>237</v>
      </c>
      <c r="R45" s="180"/>
      <c r="S45" s="181" t="s">
        <v>454</v>
      </c>
      <c r="T45" s="181"/>
      <c r="U45" s="181"/>
      <c r="V45" s="181"/>
      <c r="W45" s="181"/>
      <c r="X45" s="181"/>
      <c r="Y45" s="181"/>
      <c r="Z45" s="181"/>
      <c r="AA45" s="182">
        <v>915</v>
      </c>
      <c r="AB45" s="183"/>
      <c r="AC45" s="183"/>
      <c r="AD45" s="184"/>
      <c r="AE45" s="183"/>
      <c r="AF45" s="185"/>
      <c r="AI45" s="179" t="s">
        <v>238</v>
      </c>
      <c r="AJ45" s="180"/>
      <c r="AK45" s="181" t="s">
        <v>564</v>
      </c>
      <c r="AL45" s="181"/>
      <c r="AM45" s="181"/>
      <c r="AN45" s="181"/>
      <c r="AO45" s="181"/>
      <c r="AP45" s="181"/>
      <c r="AQ45" s="181"/>
      <c r="AR45" s="181"/>
      <c r="AS45" s="182">
        <v>415</v>
      </c>
      <c r="AT45" s="183"/>
      <c r="AU45" s="183"/>
      <c r="AV45" s="184"/>
      <c r="AW45" s="183"/>
      <c r="AX45" s="185"/>
      <c r="AY45" s="195" t="s">
        <v>239</v>
      </c>
      <c r="AZ45" s="196"/>
      <c r="BA45" s="181" t="s">
        <v>529</v>
      </c>
      <c r="BB45" s="181"/>
      <c r="BC45" s="181"/>
      <c r="BD45" s="181"/>
      <c r="BE45" s="181"/>
      <c r="BF45" s="181"/>
      <c r="BG45" s="181"/>
      <c r="BH45" s="181"/>
      <c r="BI45" s="188">
        <v>640</v>
      </c>
      <c r="BJ45" s="189"/>
      <c r="BK45" s="189"/>
      <c r="BL45" s="184"/>
      <c r="BM45" s="183"/>
      <c r="BN45" s="185"/>
      <c r="BQ45" s="197" t="s">
        <v>240</v>
      </c>
      <c r="BR45" s="198"/>
      <c r="BS45" s="198"/>
      <c r="BT45" s="198"/>
      <c r="BU45" s="198"/>
      <c r="BV45" s="198"/>
      <c r="BW45" s="198"/>
      <c r="BX45" s="198"/>
      <c r="BY45" s="198"/>
      <c r="BZ45" s="198"/>
      <c r="CA45" s="199">
        <f>SUM(CA40:CC44)</f>
        <v>2770</v>
      </c>
      <c r="CB45" s="199"/>
      <c r="CC45" s="200"/>
      <c r="CD45" s="201" t="str">
        <f>IF(CQ41="●","●",IF(COUNTA(CD40:CD44)=0,"",SUMIF(CD40:CD44,"●",CA40:CA44)+SUM(CD40:CD44)))</f>
        <v/>
      </c>
      <c r="CE45" s="202"/>
      <c r="CF45" s="203"/>
    </row>
    <row r="46" spans="1:100" ht="15" customHeight="1" x14ac:dyDescent="0.2">
      <c r="A46" s="195" t="s">
        <v>241</v>
      </c>
      <c r="B46" s="196"/>
      <c r="C46" s="181" t="s">
        <v>489</v>
      </c>
      <c r="D46" s="181"/>
      <c r="E46" s="181"/>
      <c r="F46" s="181"/>
      <c r="G46" s="181"/>
      <c r="H46" s="181"/>
      <c r="I46" s="181"/>
      <c r="J46" s="181"/>
      <c r="K46" s="182">
        <v>660</v>
      </c>
      <c r="L46" s="183"/>
      <c r="M46" s="183"/>
      <c r="N46" s="184"/>
      <c r="O46" s="183"/>
      <c r="P46" s="185"/>
      <c r="Q46" s="179" t="s">
        <v>242</v>
      </c>
      <c r="R46" s="180"/>
      <c r="S46" s="181" t="s">
        <v>455</v>
      </c>
      <c r="T46" s="181"/>
      <c r="U46" s="181"/>
      <c r="V46" s="181"/>
      <c r="W46" s="181"/>
      <c r="X46" s="181"/>
      <c r="Y46" s="181"/>
      <c r="Z46" s="181"/>
      <c r="AA46" s="182">
        <v>1155</v>
      </c>
      <c r="AB46" s="183"/>
      <c r="AC46" s="183"/>
      <c r="AD46" s="184"/>
      <c r="AE46" s="183"/>
      <c r="AF46" s="185"/>
      <c r="AI46" s="179" t="s">
        <v>243</v>
      </c>
      <c r="AJ46" s="180"/>
      <c r="AK46" s="181" t="s">
        <v>565</v>
      </c>
      <c r="AL46" s="181"/>
      <c r="AM46" s="181"/>
      <c r="AN46" s="181"/>
      <c r="AO46" s="181"/>
      <c r="AP46" s="181"/>
      <c r="AQ46" s="181"/>
      <c r="AR46" s="181"/>
      <c r="AS46" s="182">
        <v>464</v>
      </c>
      <c r="AT46" s="183"/>
      <c r="AU46" s="183"/>
      <c r="AV46" s="184"/>
      <c r="AW46" s="183"/>
      <c r="AX46" s="185"/>
      <c r="AY46" s="195" t="s">
        <v>244</v>
      </c>
      <c r="AZ46" s="196"/>
      <c r="BA46" s="181" t="s">
        <v>530</v>
      </c>
      <c r="BB46" s="181"/>
      <c r="BC46" s="181"/>
      <c r="BD46" s="181"/>
      <c r="BE46" s="181"/>
      <c r="BF46" s="181"/>
      <c r="BG46" s="181"/>
      <c r="BH46" s="181"/>
      <c r="BI46" s="188">
        <v>615</v>
      </c>
      <c r="BJ46" s="189"/>
      <c r="BK46" s="189"/>
      <c r="BL46" s="184"/>
      <c r="BM46" s="183"/>
      <c r="BN46" s="185"/>
      <c r="BQ46" s="179" t="s">
        <v>245</v>
      </c>
      <c r="BR46" s="180"/>
      <c r="BS46" s="181" t="s">
        <v>619</v>
      </c>
      <c r="BT46" s="181"/>
      <c r="BU46" s="181"/>
      <c r="BV46" s="181"/>
      <c r="BW46" s="181"/>
      <c r="BX46" s="181"/>
      <c r="BY46" s="181"/>
      <c r="BZ46" s="181"/>
      <c r="CA46" s="194">
        <v>360</v>
      </c>
      <c r="CB46" s="194"/>
      <c r="CC46" s="194"/>
      <c r="CD46" s="184"/>
      <c r="CE46" s="183"/>
      <c r="CF46" s="185"/>
    </row>
    <row r="47" spans="1:100" ht="15" customHeight="1" x14ac:dyDescent="0.2">
      <c r="A47" s="195" t="s">
        <v>246</v>
      </c>
      <c r="B47" s="196"/>
      <c r="C47" s="181" t="s">
        <v>490</v>
      </c>
      <c r="D47" s="181"/>
      <c r="E47" s="181"/>
      <c r="F47" s="181"/>
      <c r="G47" s="181"/>
      <c r="H47" s="181"/>
      <c r="I47" s="181"/>
      <c r="J47" s="181"/>
      <c r="K47" s="182">
        <v>525</v>
      </c>
      <c r="L47" s="183"/>
      <c r="M47" s="183"/>
      <c r="N47" s="184"/>
      <c r="O47" s="183"/>
      <c r="P47" s="185"/>
      <c r="Q47" s="195" t="s">
        <v>247</v>
      </c>
      <c r="R47" s="196"/>
      <c r="S47" s="181" t="s">
        <v>456</v>
      </c>
      <c r="T47" s="181"/>
      <c r="U47" s="181"/>
      <c r="V47" s="181"/>
      <c r="W47" s="181"/>
      <c r="X47" s="181"/>
      <c r="Y47" s="181"/>
      <c r="Z47" s="181"/>
      <c r="AA47" s="182">
        <v>560</v>
      </c>
      <c r="AB47" s="183"/>
      <c r="AC47" s="183"/>
      <c r="AD47" s="184"/>
      <c r="AE47" s="183"/>
      <c r="AF47" s="185"/>
      <c r="AI47" s="197" t="s">
        <v>248</v>
      </c>
      <c r="AJ47" s="198"/>
      <c r="AK47" s="198"/>
      <c r="AL47" s="198"/>
      <c r="AM47" s="198"/>
      <c r="AN47" s="198"/>
      <c r="AO47" s="198"/>
      <c r="AP47" s="198"/>
      <c r="AQ47" s="198"/>
      <c r="AR47" s="198"/>
      <c r="AS47" s="199">
        <f>SUM(AS43:AU46)</f>
        <v>1974</v>
      </c>
      <c r="AT47" s="199"/>
      <c r="AU47" s="200"/>
      <c r="AV47" s="201" t="str">
        <f>IF(AS51="●","●",IF(COUNTA(AV43:AV46)=0,"",SUMIF(AV43:AV46,"●",AS43:AS46)+SUM(AV43:AV46)))</f>
        <v/>
      </c>
      <c r="AW47" s="202"/>
      <c r="AX47" s="203"/>
      <c r="AY47" s="195" t="s">
        <v>249</v>
      </c>
      <c r="AZ47" s="196"/>
      <c r="BA47" s="181" t="s">
        <v>531</v>
      </c>
      <c r="BB47" s="181"/>
      <c r="BC47" s="181"/>
      <c r="BD47" s="181"/>
      <c r="BE47" s="181"/>
      <c r="BF47" s="181"/>
      <c r="BG47" s="181"/>
      <c r="BH47" s="181"/>
      <c r="BI47" s="188">
        <v>540</v>
      </c>
      <c r="BJ47" s="189"/>
      <c r="BK47" s="189"/>
      <c r="BL47" s="184"/>
      <c r="BM47" s="183"/>
      <c r="BN47" s="185"/>
      <c r="BQ47" s="179" t="s">
        <v>250</v>
      </c>
      <c r="BR47" s="180"/>
      <c r="BS47" s="181" t="s">
        <v>620</v>
      </c>
      <c r="BT47" s="181"/>
      <c r="BU47" s="181"/>
      <c r="BV47" s="181"/>
      <c r="BW47" s="181"/>
      <c r="BX47" s="181"/>
      <c r="BY47" s="181"/>
      <c r="BZ47" s="181"/>
      <c r="CA47" s="194">
        <v>455</v>
      </c>
      <c r="CB47" s="194"/>
      <c r="CC47" s="194"/>
      <c r="CD47" s="184"/>
      <c r="CE47" s="183"/>
      <c r="CF47" s="185"/>
    </row>
    <row r="48" spans="1:100" ht="15" customHeight="1" x14ac:dyDescent="0.2">
      <c r="A48" s="195" t="s">
        <v>251</v>
      </c>
      <c r="B48" s="196"/>
      <c r="C48" s="181" t="s">
        <v>491</v>
      </c>
      <c r="D48" s="181"/>
      <c r="E48" s="181"/>
      <c r="F48" s="181"/>
      <c r="G48" s="181"/>
      <c r="H48" s="181"/>
      <c r="I48" s="181"/>
      <c r="J48" s="181"/>
      <c r="K48" s="182">
        <v>390</v>
      </c>
      <c r="L48" s="183"/>
      <c r="M48" s="183"/>
      <c r="N48" s="184"/>
      <c r="O48" s="183"/>
      <c r="P48" s="185"/>
      <c r="Q48" s="195" t="s">
        <v>252</v>
      </c>
      <c r="R48" s="196"/>
      <c r="S48" s="181" t="s">
        <v>457</v>
      </c>
      <c r="T48" s="181"/>
      <c r="U48" s="181"/>
      <c r="V48" s="181"/>
      <c r="W48" s="181"/>
      <c r="X48" s="181"/>
      <c r="Y48" s="181"/>
      <c r="Z48" s="181"/>
      <c r="AA48" s="182">
        <v>500</v>
      </c>
      <c r="AB48" s="183"/>
      <c r="AC48" s="183"/>
      <c r="AD48" s="184"/>
      <c r="AE48" s="183"/>
      <c r="AF48" s="185"/>
      <c r="AI48" s="179" t="s">
        <v>253</v>
      </c>
      <c r="AJ48" s="180"/>
      <c r="AK48" s="181" t="s">
        <v>566</v>
      </c>
      <c r="AL48" s="181"/>
      <c r="AM48" s="181"/>
      <c r="AN48" s="181"/>
      <c r="AO48" s="181"/>
      <c r="AP48" s="181"/>
      <c r="AQ48" s="181"/>
      <c r="AR48" s="181"/>
      <c r="AS48" s="182">
        <v>510</v>
      </c>
      <c r="AT48" s="183"/>
      <c r="AU48" s="183"/>
      <c r="AV48" s="184"/>
      <c r="AW48" s="183"/>
      <c r="AX48" s="185"/>
      <c r="AY48" s="195" t="s">
        <v>254</v>
      </c>
      <c r="AZ48" s="196"/>
      <c r="BA48" s="181" t="s">
        <v>532</v>
      </c>
      <c r="BB48" s="181"/>
      <c r="BC48" s="181"/>
      <c r="BD48" s="181"/>
      <c r="BE48" s="181"/>
      <c r="BF48" s="181"/>
      <c r="BG48" s="181"/>
      <c r="BH48" s="181"/>
      <c r="BI48" s="188">
        <v>490</v>
      </c>
      <c r="BJ48" s="189"/>
      <c r="BK48" s="189"/>
      <c r="BL48" s="184"/>
      <c r="BM48" s="183"/>
      <c r="BN48" s="185"/>
      <c r="BQ48" s="179" t="s">
        <v>255</v>
      </c>
      <c r="BR48" s="180"/>
      <c r="BS48" s="181" t="s">
        <v>621</v>
      </c>
      <c r="BT48" s="181"/>
      <c r="BU48" s="181"/>
      <c r="BV48" s="181"/>
      <c r="BW48" s="181"/>
      <c r="BX48" s="181"/>
      <c r="BY48" s="181"/>
      <c r="BZ48" s="181"/>
      <c r="CA48" s="194">
        <v>390</v>
      </c>
      <c r="CB48" s="194"/>
      <c r="CC48" s="194"/>
      <c r="CD48" s="184"/>
      <c r="CE48" s="183"/>
      <c r="CF48" s="185"/>
    </row>
    <row r="49" spans="1:100" ht="15" customHeight="1" thickBot="1" x14ac:dyDescent="0.25">
      <c r="A49" s="197" t="s">
        <v>256</v>
      </c>
      <c r="B49" s="198"/>
      <c r="C49" s="198"/>
      <c r="D49" s="198"/>
      <c r="E49" s="198"/>
      <c r="F49" s="198"/>
      <c r="G49" s="198"/>
      <c r="H49" s="198"/>
      <c r="I49" s="198"/>
      <c r="J49" s="198"/>
      <c r="K49" s="199">
        <f>SUM(K45:M48)</f>
        <v>1985</v>
      </c>
      <c r="L49" s="199"/>
      <c r="M49" s="200"/>
      <c r="N49" s="201" t="str">
        <f>IF(AA56="●","●",IF(COUNTA(N45:N48)=0,"",SUMIF(N45:N48,"●",K45:K48)+SUM(N45:N48)))</f>
        <v/>
      </c>
      <c r="O49" s="202"/>
      <c r="P49" s="203"/>
      <c r="Q49" s="197" t="s">
        <v>257</v>
      </c>
      <c r="R49" s="198"/>
      <c r="S49" s="198"/>
      <c r="T49" s="198"/>
      <c r="U49" s="198"/>
      <c r="V49" s="198"/>
      <c r="W49" s="198"/>
      <c r="X49" s="198"/>
      <c r="Y49" s="198"/>
      <c r="Z49" s="198"/>
      <c r="AA49" s="237">
        <f>SUM(AA44:AC48)</f>
        <v>4725</v>
      </c>
      <c r="AB49" s="238"/>
      <c r="AC49" s="239"/>
      <c r="AD49" s="211" t="str">
        <f>IF(AA56="●","●",IF(COUNTA(AD44:AD48)=0,"",SUMIF(AD44:AD48,"●",AA44:AA48)+SUM(AD44:AD48)))</f>
        <v/>
      </c>
      <c r="AE49" s="212"/>
      <c r="AF49" s="213"/>
      <c r="AI49" s="179" t="s">
        <v>258</v>
      </c>
      <c r="AJ49" s="180"/>
      <c r="AK49" s="181" t="s">
        <v>567</v>
      </c>
      <c r="AL49" s="181"/>
      <c r="AM49" s="181"/>
      <c r="AN49" s="181"/>
      <c r="AO49" s="181"/>
      <c r="AP49" s="181"/>
      <c r="AQ49" s="181"/>
      <c r="AR49" s="181"/>
      <c r="AS49" s="182">
        <v>590</v>
      </c>
      <c r="AT49" s="183"/>
      <c r="AU49" s="183"/>
      <c r="AV49" s="184"/>
      <c r="AW49" s="183"/>
      <c r="AX49" s="185"/>
      <c r="AY49" s="195" t="s">
        <v>259</v>
      </c>
      <c r="AZ49" s="196"/>
      <c r="BA49" s="181" t="s">
        <v>533</v>
      </c>
      <c r="BB49" s="181"/>
      <c r="BC49" s="181"/>
      <c r="BD49" s="181"/>
      <c r="BE49" s="181"/>
      <c r="BF49" s="181"/>
      <c r="BG49" s="181"/>
      <c r="BH49" s="181"/>
      <c r="BI49" s="188">
        <v>690</v>
      </c>
      <c r="BJ49" s="189"/>
      <c r="BK49" s="189"/>
      <c r="BL49" s="184"/>
      <c r="BM49" s="183"/>
      <c r="BN49" s="185"/>
      <c r="BQ49" s="195" t="s">
        <v>260</v>
      </c>
      <c r="BR49" s="196"/>
      <c r="BS49" s="181" t="s">
        <v>622</v>
      </c>
      <c r="BT49" s="181"/>
      <c r="BU49" s="181"/>
      <c r="BV49" s="181"/>
      <c r="BW49" s="181"/>
      <c r="BX49" s="181"/>
      <c r="BY49" s="181"/>
      <c r="BZ49" s="181"/>
      <c r="CA49" s="194">
        <v>365</v>
      </c>
      <c r="CB49" s="194"/>
      <c r="CC49" s="194"/>
      <c r="CD49" s="184"/>
      <c r="CE49" s="183"/>
      <c r="CF49" s="185"/>
    </row>
    <row r="50" spans="1:100" ht="15" customHeight="1" thickTop="1" thickBot="1" x14ac:dyDescent="0.25">
      <c r="A50" s="179" t="s">
        <v>261</v>
      </c>
      <c r="B50" s="180"/>
      <c r="C50" s="181" t="s">
        <v>492</v>
      </c>
      <c r="D50" s="181"/>
      <c r="E50" s="181"/>
      <c r="F50" s="181"/>
      <c r="G50" s="181"/>
      <c r="H50" s="181"/>
      <c r="I50" s="181"/>
      <c r="J50" s="181"/>
      <c r="K50" s="182">
        <v>640</v>
      </c>
      <c r="L50" s="183"/>
      <c r="M50" s="183"/>
      <c r="N50" s="184"/>
      <c r="O50" s="183"/>
      <c r="P50" s="185"/>
      <c r="Q50" s="240" t="s">
        <v>262</v>
      </c>
      <c r="R50" s="241"/>
      <c r="S50" s="241"/>
      <c r="T50" s="241"/>
      <c r="U50" s="241"/>
      <c r="V50" s="241"/>
      <c r="W50" s="241"/>
      <c r="X50" s="241"/>
      <c r="Y50" s="241"/>
      <c r="Z50" s="242"/>
      <c r="AA50" s="243">
        <f>AA55</f>
        <v>1890</v>
      </c>
      <c r="AB50" s="244"/>
      <c r="AC50" s="245"/>
      <c r="AD50" s="246" t="s">
        <v>53</v>
      </c>
      <c r="AE50" s="247"/>
      <c r="AF50" s="248"/>
      <c r="AI50" s="207" t="s">
        <v>263</v>
      </c>
      <c r="AJ50" s="208"/>
      <c r="AK50" s="208"/>
      <c r="AL50" s="208"/>
      <c r="AM50" s="208"/>
      <c r="AN50" s="208"/>
      <c r="AO50" s="208"/>
      <c r="AP50" s="208"/>
      <c r="AQ50" s="208"/>
      <c r="AR50" s="208"/>
      <c r="AS50" s="209">
        <f>SUM(AS48:AU49)</f>
        <v>1100</v>
      </c>
      <c r="AT50" s="209"/>
      <c r="AU50" s="210"/>
      <c r="AV50" s="211" t="str">
        <f>IF(AS51="●","●",IF(COUNTA(AV48:AV49)=0,"",SUMIF(AV48:AV49,"●",AS48:AS49)+SUM(AV48:AV49)))</f>
        <v/>
      </c>
      <c r="AW50" s="212"/>
      <c r="AX50" s="213"/>
      <c r="AY50" s="195" t="s">
        <v>264</v>
      </c>
      <c r="AZ50" s="196"/>
      <c r="BA50" s="181" t="s">
        <v>534</v>
      </c>
      <c r="BB50" s="181"/>
      <c r="BC50" s="181"/>
      <c r="BD50" s="181"/>
      <c r="BE50" s="181"/>
      <c r="BF50" s="181"/>
      <c r="BG50" s="181"/>
      <c r="BH50" s="181"/>
      <c r="BI50" s="188">
        <v>430</v>
      </c>
      <c r="BJ50" s="189"/>
      <c r="BK50" s="189"/>
      <c r="BL50" s="184"/>
      <c r="BM50" s="183"/>
      <c r="BN50" s="185"/>
      <c r="BQ50" s="179" t="s">
        <v>265</v>
      </c>
      <c r="BR50" s="180"/>
      <c r="BS50" s="181" t="s">
        <v>623</v>
      </c>
      <c r="BT50" s="181"/>
      <c r="BU50" s="181"/>
      <c r="BV50" s="181"/>
      <c r="BW50" s="181"/>
      <c r="BX50" s="181"/>
      <c r="BY50" s="181"/>
      <c r="BZ50" s="181"/>
      <c r="CA50" s="194">
        <v>535</v>
      </c>
      <c r="CB50" s="194"/>
      <c r="CC50" s="194"/>
      <c r="CD50" s="184"/>
      <c r="CE50" s="183"/>
      <c r="CF50" s="185"/>
    </row>
    <row r="51" spans="1:100" ht="15" customHeight="1" thickTop="1" x14ac:dyDescent="0.2">
      <c r="A51" s="179" t="s">
        <v>266</v>
      </c>
      <c r="B51" s="180"/>
      <c r="C51" s="181" t="s">
        <v>493</v>
      </c>
      <c r="D51" s="181"/>
      <c r="E51" s="181"/>
      <c r="F51" s="181"/>
      <c r="G51" s="181"/>
      <c r="H51" s="181"/>
      <c r="I51" s="181"/>
      <c r="J51" s="181"/>
      <c r="K51" s="182">
        <v>780</v>
      </c>
      <c r="L51" s="183"/>
      <c r="M51" s="183"/>
      <c r="N51" s="184"/>
      <c r="O51" s="183"/>
      <c r="P51" s="185"/>
      <c r="Q51" s="179" t="s">
        <v>267</v>
      </c>
      <c r="R51" s="180"/>
      <c r="S51" s="181" t="s">
        <v>458</v>
      </c>
      <c r="T51" s="181"/>
      <c r="U51" s="181"/>
      <c r="V51" s="181"/>
      <c r="W51" s="181"/>
      <c r="X51" s="181"/>
      <c r="Y51" s="181"/>
      <c r="Z51" s="181"/>
      <c r="AA51" s="182">
        <v>535</v>
      </c>
      <c r="AB51" s="183"/>
      <c r="AC51" s="183"/>
      <c r="AD51" s="184"/>
      <c r="AE51" s="183"/>
      <c r="AF51" s="185"/>
      <c r="AI51" s="214" t="s">
        <v>220</v>
      </c>
      <c r="AJ51" s="215"/>
      <c r="AK51" s="216">
        <f>AS19+AS32+AS35+AS38+AS42+AS47+AS50+BI26+BI37+BI42+BI52+BI57</f>
        <v>46183</v>
      </c>
      <c r="AL51" s="217"/>
      <c r="AM51" s="217"/>
      <c r="AN51" s="217"/>
      <c r="AO51" s="217"/>
      <c r="AP51" s="217"/>
      <c r="AQ51" s="217"/>
      <c r="AR51" s="218"/>
      <c r="AS51" s="219"/>
      <c r="AT51" s="220"/>
      <c r="AU51" s="220"/>
      <c r="AV51" s="221"/>
      <c r="AW51" s="221"/>
      <c r="AX51" s="222"/>
      <c r="AY51" s="195" t="s">
        <v>268</v>
      </c>
      <c r="AZ51" s="196"/>
      <c r="BA51" s="181" t="s">
        <v>535</v>
      </c>
      <c r="BB51" s="181"/>
      <c r="BC51" s="181"/>
      <c r="BD51" s="181"/>
      <c r="BE51" s="181"/>
      <c r="BF51" s="181"/>
      <c r="BG51" s="181"/>
      <c r="BH51" s="181"/>
      <c r="BI51" s="188">
        <v>540</v>
      </c>
      <c r="BJ51" s="189"/>
      <c r="BK51" s="189"/>
      <c r="BL51" s="184"/>
      <c r="BM51" s="183"/>
      <c r="BN51" s="185"/>
      <c r="BQ51" s="179" t="s">
        <v>269</v>
      </c>
      <c r="BR51" s="180"/>
      <c r="BS51" s="181" t="s">
        <v>624</v>
      </c>
      <c r="BT51" s="181"/>
      <c r="BU51" s="181"/>
      <c r="BV51" s="181"/>
      <c r="BW51" s="181"/>
      <c r="BX51" s="181"/>
      <c r="BY51" s="181"/>
      <c r="BZ51" s="181"/>
      <c r="CA51" s="194">
        <v>395</v>
      </c>
      <c r="CB51" s="194"/>
      <c r="CC51" s="194"/>
      <c r="CD51" s="184"/>
      <c r="CE51" s="183"/>
      <c r="CF51" s="185"/>
      <c r="CP51" s="249" t="s">
        <v>270</v>
      </c>
      <c r="CQ51" s="249"/>
      <c r="CR51" s="249"/>
      <c r="CS51" s="249"/>
      <c r="CT51" s="250"/>
      <c r="CU51" s="250"/>
      <c r="CV51" s="250"/>
    </row>
    <row r="52" spans="1:100" ht="15" customHeight="1" thickBot="1" x14ac:dyDescent="0.25">
      <c r="A52" s="179" t="s">
        <v>271</v>
      </c>
      <c r="B52" s="180"/>
      <c r="C52" s="181" t="s">
        <v>494</v>
      </c>
      <c r="D52" s="181"/>
      <c r="E52" s="181"/>
      <c r="F52" s="181"/>
      <c r="G52" s="181"/>
      <c r="H52" s="181"/>
      <c r="I52" s="181"/>
      <c r="J52" s="181"/>
      <c r="K52" s="182">
        <v>305</v>
      </c>
      <c r="L52" s="183"/>
      <c r="M52" s="183"/>
      <c r="N52" s="184"/>
      <c r="O52" s="183"/>
      <c r="P52" s="185"/>
      <c r="Q52" s="179" t="s">
        <v>272</v>
      </c>
      <c r="R52" s="180"/>
      <c r="S52" s="181" t="s">
        <v>459</v>
      </c>
      <c r="T52" s="181"/>
      <c r="U52" s="181"/>
      <c r="V52" s="181"/>
      <c r="W52" s="181"/>
      <c r="X52" s="181"/>
      <c r="Y52" s="181"/>
      <c r="Z52" s="181"/>
      <c r="AA52" s="182">
        <v>380</v>
      </c>
      <c r="AB52" s="183"/>
      <c r="AC52" s="183"/>
      <c r="AD52" s="184"/>
      <c r="AE52" s="183"/>
      <c r="AF52" s="185"/>
      <c r="AI52" s="223"/>
      <c r="AJ52" s="224"/>
      <c r="AK52" s="225"/>
      <c r="AL52" s="226"/>
      <c r="AM52" s="226"/>
      <c r="AN52" s="226"/>
      <c r="AO52" s="226"/>
      <c r="AP52" s="226"/>
      <c r="AQ52" s="226"/>
      <c r="AR52" s="227"/>
      <c r="AS52" s="228"/>
      <c r="AT52" s="221"/>
      <c r="AU52" s="221"/>
      <c r="AV52" s="221"/>
      <c r="AW52" s="221"/>
      <c r="AX52" s="222"/>
      <c r="AY52" s="197" t="s">
        <v>85</v>
      </c>
      <c r="AZ52" s="198"/>
      <c r="BA52" s="198"/>
      <c r="BB52" s="198"/>
      <c r="BC52" s="198"/>
      <c r="BD52" s="198"/>
      <c r="BE52" s="198"/>
      <c r="BF52" s="198"/>
      <c r="BG52" s="198"/>
      <c r="BH52" s="198"/>
      <c r="BI52" s="199">
        <f>SUM(BI43:BK51)</f>
        <v>5080</v>
      </c>
      <c r="BJ52" s="199"/>
      <c r="BK52" s="200"/>
      <c r="BL52" s="201" t="str">
        <f>IF(AS51="●","●",IF(COUNTA(BL43:BL51)=0,"",SUMIF(BL43:BL51,"●",BI43:BI51)+SUM(BL43:BL51)))</f>
        <v/>
      </c>
      <c r="BM52" s="202"/>
      <c r="BN52" s="203"/>
      <c r="BQ52" s="207" t="s">
        <v>273</v>
      </c>
      <c r="BR52" s="208"/>
      <c r="BS52" s="208"/>
      <c r="BT52" s="208"/>
      <c r="BU52" s="208"/>
      <c r="BV52" s="208"/>
      <c r="BW52" s="208"/>
      <c r="BX52" s="208"/>
      <c r="BY52" s="208"/>
      <c r="BZ52" s="208"/>
      <c r="CA52" s="209">
        <f>SUM(CA46:CC51)</f>
        <v>2500</v>
      </c>
      <c r="CB52" s="209"/>
      <c r="CC52" s="210"/>
      <c r="CD52" s="211" t="str">
        <f>IF(CQ41="●","●",IF(COUNTA(CD46:CD51)=0,"",SUMIF(CD46:CD51,"●",CA46:CA51)+SUM(CD46:CD51)))</f>
        <v/>
      </c>
      <c r="CE52" s="212"/>
      <c r="CF52" s="213"/>
      <c r="CP52" s="249" t="s">
        <v>274</v>
      </c>
      <c r="CQ52" s="249"/>
      <c r="CR52" s="249"/>
      <c r="CS52" s="249"/>
      <c r="CT52" s="251"/>
      <c r="CU52" s="251"/>
      <c r="CV52" s="251"/>
    </row>
    <row r="53" spans="1:100" ht="15" customHeight="1" thickTop="1" thickBot="1" x14ac:dyDescent="0.25">
      <c r="A53" s="179" t="s">
        <v>275</v>
      </c>
      <c r="B53" s="180"/>
      <c r="C53" s="181" t="s">
        <v>495</v>
      </c>
      <c r="D53" s="181"/>
      <c r="E53" s="181"/>
      <c r="F53" s="181"/>
      <c r="G53" s="181"/>
      <c r="H53" s="181"/>
      <c r="I53" s="181"/>
      <c r="J53" s="181"/>
      <c r="K53" s="182">
        <v>770</v>
      </c>
      <c r="L53" s="183"/>
      <c r="M53" s="183"/>
      <c r="N53" s="184"/>
      <c r="O53" s="183"/>
      <c r="P53" s="185"/>
      <c r="Q53" s="179" t="s">
        <v>276</v>
      </c>
      <c r="R53" s="180"/>
      <c r="S53" s="181" t="s">
        <v>460</v>
      </c>
      <c r="T53" s="181"/>
      <c r="U53" s="181"/>
      <c r="V53" s="181"/>
      <c r="W53" s="181"/>
      <c r="X53" s="181"/>
      <c r="Y53" s="181"/>
      <c r="Z53" s="181"/>
      <c r="AA53" s="182">
        <v>340</v>
      </c>
      <c r="AB53" s="183"/>
      <c r="AC53" s="183"/>
      <c r="AD53" s="184"/>
      <c r="AE53" s="183"/>
      <c r="AF53" s="185"/>
      <c r="AI53" s="229"/>
      <c r="AJ53" s="230"/>
      <c r="AK53" s="231"/>
      <c r="AL53" s="232"/>
      <c r="AM53" s="232"/>
      <c r="AN53" s="232"/>
      <c r="AO53" s="232"/>
      <c r="AP53" s="232"/>
      <c r="AQ53" s="232"/>
      <c r="AR53" s="233"/>
      <c r="AS53" s="234"/>
      <c r="AT53" s="235"/>
      <c r="AU53" s="235"/>
      <c r="AV53" s="235"/>
      <c r="AW53" s="235"/>
      <c r="AX53" s="236"/>
      <c r="AY53" s="195" t="s">
        <v>277</v>
      </c>
      <c r="AZ53" s="196"/>
      <c r="BA53" s="181" t="s">
        <v>536</v>
      </c>
      <c r="BB53" s="181"/>
      <c r="BC53" s="181"/>
      <c r="BD53" s="181"/>
      <c r="BE53" s="181"/>
      <c r="BF53" s="181"/>
      <c r="BG53" s="181"/>
      <c r="BH53" s="181"/>
      <c r="BI53" s="182">
        <v>750</v>
      </c>
      <c r="BJ53" s="183"/>
      <c r="BK53" s="183"/>
      <c r="BL53" s="184"/>
      <c r="BM53" s="183"/>
      <c r="BN53" s="185"/>
      <c r="BQ53" s="252"/>
      <c r="BR53" s="252"/>
      <c r="BS53" s="252"/>
      <c r="BT53" s="252"/>
      <c r="BU53" s="252"/>
      <c r="BV53" s="252"/>
      <c r="BW53" s="252"/>
      <c r="BX53" s="252"/>
      <c r="BY53" s="252"/>
      <c r="BZ53" s="252"/>
      <c r="CA53" s="252"/>
      <c r="CB53" s="252"/>
      <c r="CC53" s="252"/>
      <c r="CD53" s="253"/>
      <c r="CE53" s="253"/>
      <c r="CF53" s="253"/>
      <c r="CP53" s="249" t="s">
        <v>278</v>
      </c>
      <c r="CQ53" s="249"/>
      <c r="CR53" s="249"/>
      <c r="CS53" s="249"/>
      <c r="CT53" s="251"/>
      <c r="CU53" s="251"/>
      <c r="CV53" s="251"/>
    </row>
    <row r="54" spans="1:100" ht="15" customHeight="1" x14ac:dyDescent="0.2">
      <c r="A54" s="179" t="s">
        <v>279</v>
      </c>
      <c r="B54" s="180"/>
      <c r="C54" s="181" t="s">
        <v>496</v>
      </c>
      <c r="D54" s="181"/>
      <c r="E54" s="181"/>
      <c r="F54" s="181"/>
      <c r="G54" s="181"/>
      <c r="H54" s="181"/>
      <c r="I54" s="181"/>
      <c r="J54" s="181"/>
      <c r="K54" s="182">
        <v>600</v>
      </c>
      <c r="L54" s="183"/>
      <c r="M54" s="183"/>
      <c r="N54" s="184"/>
      <c r="O54" s="183"/>
      <c r="P54" s="185"/>
      <c r="Q54" s="179" t="s">
        <v>280</v>
      </c>
      <c r="R54" s="180"/>
      <c r="S54" s="181" t="s">
        <v>461</v>
      </c>
      <c r="T54" s="181"/>
      <c r="U54" s="181"/>
      <c r="V54" s="181"/>
      <c r="W54" s="181"/>
      <c r="X54" s="181"/>
      <c r="Y54" s="181"/>
      <c r="Z54" s="181"/>
      <c r="AA54" s="182">
        <v>635</v>
      </c>
      <c r="AB54" s="183"/>
      <c r="AC54" s="183"/>
      <c r="AD54" s="184"/>
      <c r="AE54" s="183"/>
      <c r="AF54" s="185"/>
      <c r="AY54" s="195" t="s">
        <v>281</v>
      </c>
      <c r="AZ54" s="196"/>
      <c r="BA54" s="181" t="s">
        <v>537</v>
      </c>
      <c r="BB54" s="181"/>
      <c r="BC54" s="181"/>
      <c r="BD54" s="181"/>
      <c r="BE54" s="181"/>
      <c r="BF54" s="181"/>
      <c r="BG54" s="181"/>
      <c r="BH54" s="181"/>
      <c r="BI54" s="182">
        <v>930</v>
      </c>
      <c r="BJ54" s="183"/>
      <c r="BK54" s="183"/>
      <c r="BL54" s="184"/>
      <c r="BM54" s="183"/>
      <c r="BN54" s="185"/>
      <c r="CP54" s="249" t="s">
        <v>282</v>
      </c>
      <c r="CQ54" s="249"/>
      <c r="CR54" s="249"/>
      <c r="CS54" s="249"/>
      <c r="CT54" s="251"/>
      <c r="CU54" s="251"/>
      <c r="CV54" s="251"/>
    </row>
    <row r="55" spans="1:100" ht="15" customHeight="1" thickBot="1" x14ac:dyDescent="0.25">
      <c r="A55" s="179" t="s">
        <v>283</v>
      </c>
      <c r="B55" s="180"/>
      <c r="C55" s="181" t="s">
        <v>497</v>
      </c>
      <c r="D55" s="181"/>
      <c r="E55" s="181"/>
      <c r="F55" s="181"/>
      <c r="G55" s="181"/>
      <c r="H55" s="181"/>
      <c r="I55" s="181"/>
      <c r="J55" s="181"/>
      <c r="K55" s="182">
        <v>415</v>
      </c>
      <c r="L55" s="183"/>
      <c r="M55" s="183"/>
      <c r="N55" s="184"/>
      <c r="O55" s="183"/>
      <c r="P55" s="185"/>
      <c r="Q55" s="207" t="s">
        <v>284</v>
      </c>
      <c r="R55" s="208"/>
      <c r="S55" s="208"/>
      <c r="T55" s="208"/>
      <c r="U55" s="208"/>
      <c r="V55" s="208"/>
      <c r="W55" s="208"/>
      <c r="X55" s="208"/>
      <c r="Y55" s="208"/>
      <c r="Z55" s="208"/>
      <c r="AA55" s="209">
        <f>SUM(AA51:AC54)</f>
        <v>1890</v>
      </c>
      <c r="AB55" s="209"/>
      <c r="AC55" s="210"/>
      <c r="AD55" s="211" t="str">
        <f>IF(AA56="●","●",IF(COUNTA(AD51:AD54)=0,"",SUMIF(AD51:AD54,"●",AA51:AA54)+SUM(AD51:AD54)))</f>
        <v/>
      </c>
      <c r="AE55" s="212"/>
      <c r="AF55" s="213"/>
      <c r="AY55" s="195" t="s">
        <v>285</v>
      </c>
      <c r="AZ55" s="196"/>
      <c r="BA55" s="181" t="s">
        <v>538</v>
      </c>
      <c r="BB55" s="181"/>
      <c r="BC55" s="181"/>
      <c r="BD55" s="181"/>
      <c r="BE55" s="181"/>
      <c r="BF55" s="181"/>
      <c r="BG55" s="181"/>
      <c r="BH55" s="181"/>
      <c r="BI55" s="182">
        <v>840</v>
      </c>
      <c r="BJ55" s="183"/>
      <c r="BK55" s="183"/>
      <c r="BL55" s="184"/>
      <c r="BM55" s="183"/>
      <c r="BN55" s="185"/>
      <c r="CC55" s="16" t="s">
        <v>286</v>
      </c>
      <c r="CD55" s="16"/>
      <c r="CE55" s="16"/>
      <c r="CF55" s="16"/>
      <c r="CG55" s="16"/>
      <c r="CH55" s="16"/>
      <c r="CI55" s="16"/>
      <c r="CJ55" s="16"/>
      <c r="CK55" s="16"/>
      <c r="CL55" s="16"/>
      <c r="CP55" s="249" t="s">
        <v>287</v>
      </c>
      <c r="CQ55" s="249"/>
      <c r="CR55" s="249"/>
      <c r="CS55" s="249"/>
      <c r="CT55" s="251"/>
      <c r="CU55" s="251"/>
      <c r="CV55" s="251"/>
    </row>
    <row r="56" spans="1:100" ht="15" customHeight="1" thickTop="1" x14ac:dyDescent="0.2">
      <c r="A56" s="179" t="s">
        <v>288</v>
      </c>
      <c r="B56" s="180"/>
      <c r="C56" s="181" t="s">
        <v>498</v>
      </c>
      <c r="D56" s="181"/>
      <c r="E56" s="181"/>
      <c r="F56" s="181"/>
      <c r="G56" s="181"/>
      <c r="H56" s="181"/>
      <c r="I56" s="181"/>
      <c r="J56" s="181"/>
      <c r="K56" s="182">
        <v>440</v>
      </c>
      <c r="L56" s="183"/>
      <c r="M56" s="183"/>
      <c r="N56" s="184"/>
      <c r="O56" s="183"/>
      <c r="P56" s="185"/>
      <c r="Q56" s="214" t="s">
        <v>220</v>
      </c>
      <c r="R56" s="215"/>
      <c r="S56" s="216">
        <f>K22+K33+K41+K44+K49+K59+AA23+AA33+AA43+AA49+AA55</f>
        <v>46927</v>
      </c>
      <c r="T56" s="217"/>
      <c r="U56" s="217"/>
      <c r="V56" s="217"/>
      <c r="W56" s="217"/>
      <c r="X56" s="217"/>
      <c r="Y56" s="217"/>
      <c r="Z56" s="218"/>
      <c r="AA56" s="219"/>
      <c r="AB56" s="220"/>
      <c r="AC56" s="220"/>
      <c r="AD56" s="221"/>
      <c r="AE56" s="221"/>
      <c r="AF56" s="222"/>
      <c r="AY56" s="195" t="s">
        <v>289</v>
      </c>
      <c r="AZ56" s="196"/>
      <c r="BA56" s="181" t="s">
        <v>290</v>
      </c>
      <c r="BB56" s="181"/>
      <c r="BC56" s="181"/>
      <c r="BD56" s="181"/>
      <c r="BE56" s="181"/>
      <c r="BF56" s="181"/>
      <c r="BG56" s="181"/>
      <c r="BH56" s="181"/>
      <c r="BI56" s="182">
        <v>662</v>
      </c>
      <c r="BJ56" s="183"/>
      <c r="BK56" s="183"/>
      <c r="BL56" s="184"/>
      <c r="BM56" s="183"/>
      <c r="BN56" s="185"/>
      <c r="CC56" s="254" t="s">
        <v>291</v>
      </c>
      <c r="CD56" s="254"/>
      <c r="CE56" s="254"/>
      <c r="CF56" s="254"/>
      <c r="CG56" s="254"/>
      <c r="CH56" s="255"/>
      <c r="CI56" s="255"/>
      <c r="CJ56" s="255"/>
      <c r="CK56" s="256" t="s">
        <v>292</v>
      </c>
      <c r="CL56" s="256"/>
      <c r="CP56" s="249" t="s">
        <v>293</v>
      </c>
      <c r="CQ56" s="249"/>
      <c r="CR56" s="249"/>
      <c r="CS56" s="249"/>
      <c r="CT56" s="251"/>
      <c r="CU56" s="251"/>
      <c r="CV56" s="251"/>
    </row>
    <row r="57" spans="1:100" ht="15" customHeight="1" thickBot="1" x14ac:dyDescent="0.25">
      <c r="A57" s="179" t="s">
        <v>294</v>
      </c>
      <c r="B57" s="180"/>
      <c r="C57" s="181" t="s">
        <v>499</v>
      </c>
      <c r="D57" s="181"/>
      <c r="E57" s="181"/>
      <c r="F57" s="181"/>
      <c r="G57" s="181"/>
      <c r="H57" s="181"/>
      <c r="I57" s="181"/>
      <c r="J57" s="181"/>
      <c r="K57" s="182">
        <v>440</v>
      </c>
      <c r="L57" s="183"/>
      <c r="M57" s="183"/>
      <c r="N57" s="184"/>
      <c r="O57" s="183"/>
      <c r="P57" s="185"/>
      <c r="Q57" s="223"/>
      <c r="R57" s="224"/>
      <c r="S57" s="225"/>
      <c r="T57" s="226"/>
      <c r="U57" s="226"/>
      <c r="V57" s="226"/>
      <c r="W57" s="226"/>
      <c r="X57" s="226"/>
      <c r="Y57" s="226"/>
      <c r="Z57" s="227"/>
      <c r="AA57" s="228"/>
      <c r="AB57" s="221"/>
      <c r="AC57" s="221"/>
      <c r="AD57" s="221"/>
      <c r="AE57" s="221"/>
      <c r="AF57" s="222"/>
      <c r="AY57" s="197" t="s">
        <v>295</v>
      </c>
      <c r="AZ57" s="198"/>
      <c r="BA57" s="198"/>
      <c r="BB57" s="198"/>
      <c r="BC57" s="198"/>
      <c r="BD57" s="198"/>
      <c r="BE57" s="198"/>
      <c r="BF57" s="198"/>
      <c r="BG57" s="198"/>
      <c r="BH57" s="198"/>
      <c r="BI57" s="199">
        <f>SUM(BI53:BK56)</f>
        <v>3182</v>
      </c>
      <c r="BJ57" s="199"/>
      <c r="BK57" s="200"/>
      <c r="BL57" s="201" t="str">
        <f>IF(AS51="●","●",IF(COUNTA(BL53:BL56)=0,"",SUMIF(BL53:BL56,"●",BI53:BI56)+SUM(BL53:BL56)))</f>
        <v/>
      </c>
      <c r="BM57" s="202"/>
      <c r="BN57" s="203"/>
      <c r="CC57" s="254" t="s">
        <v>296</v>
      </c>
      <c r="CD57" s="254"/>
      <c r="CE57" s="254"/>
      <c r="CF57" s="254"/>
      <c r="CG57" s="254"/>
      <c r="CH57" s="255"/>
      <c r="CI57" s="255"/>
      <c r="CJ57" s="255"/>
      <c r="CK57" s="256" t="s">
        <v>292</v>
      </c>
      <c r="CL57" s="256"/>
      <c r="CP57" s="249" t="s">
        <v>297</v>
      </c>
      <c r="CQ57" s="249"/>
      <c r="CR57" s="249"/>
      <c r="CS57" s="249"/>
      <c r="CT57" s="251"/>
      <c r="CU57" s="251"/>
      <c r="CV57" s="251"/>
    </row>
    <row r="58" spans="1:100" ht="15" customHeight="1" thickTop="1" thickBot="1" x14ac:dyDescent="0.25">
      <c r="A58" s="179" t="s">
        <v>298</v>
      </c>
      <c r="B58" s="180"/>
      <c r="C58" s="257" t="s">
        <v>500</v>
      </c>
      <c r="D58" s="181"/>
      <c r="E58" s="181"/>
      <c r="F58" s="181"/>
      <c r="G58" s="181"/>
      <c r="H58" s="181"/>
      <c r="I58" s="181"/>
      <c r="J58" s="181"/>
      <c r="K58" s="182">
        <v>680</v>
      </c>
      <c r="L58" s="183"/>
      <c r="M58" s="183"/>
      <c r="N58" s="184"/>
      <c r="O58" s="183"/>
      <c r="P58" s="185"/>
      <c r="Q58" s="229"/>
      <c r="R58" s="230"/>
      <c r="S58" s="231"/>
      <c r="T58" s="232"/>
      <c r="U58" s="232"/>
      <c r="V58" s="232"/>
      <c r="W58" s="232"/>
      <c r="X58" s="232"/>
      <c r="Y58" s="232"/>
      <c r="Z58" s="233"/>
      <c r="AA58" s="234"/>
      <c r="AB58" s="235"/>
      <c r="AC58" s="235"/>
      <c r="AD58" s="235"/>
      <c r="AE58" s="235"/>
      <c r="AF58" s="236"/>
      <c r="AY58" s="252"/>
      <c r="AZ58" s="252"/>
      <c r="BA58" s="252"/>
      <c r="BB58" s="252"/>
      <c r="BC58" s="252"/>
      <c r="BD58" s="252"/>
      <c r="BE58" s="252"/>
      <c r="BF58" s="252"/>
      <c r="BG58" s="252"/>
      <c r="BH58" s="252"/>
      <c r="BI58" s="252"/>
      <c r="BJ58" s="252"/>
      <c r="BK58" s="252"/>
      <c r="BL58" s="253"/>
      <c r="BM58" s="253"/>
      <c r="BN58" s="253"/>
      <c r="CC58" s="254" t="s">
        <v>299</v>
      </c>
      <c r="CD58" s="254"/>
      <c r="CE58" s="254"/>
      <c r="CF58" s="254"/>
      <c r="CG58" s="254"/>
      <c r="CH58" s="255"/>
      <c r="CI58" s="255"/>
      <c r="CJ58" s="255"/>
      <c r="CK58" s="256" t="s">
        <v>292</v>
      </c>
      <c r="CL58" s="256"/>
      <c r="CP58" s="249" t="s">
        <v>300</v>
      </c>
      <c r="CQ58" s="249"/>
      <c r="CR58" s="249"/>
      <c r="CS58" s="249"/>
      <c r="CT58" s="251"/>
      <c r="CU58" s="251"/>
      <c r="CV58" s="251"/>
    </row>
    <row r="59" spans="1:100" ht="15" customHeight="1" thickBot="1" x14ac:dyDescent="0.25">
      <c r="A59" s="207" t="s">
        <v>301</v>
      </c>
      <c r="B59" s="208"/>
      <c r="C59" s="208"/>
      <c r="D59" s="208"/>
      <c r="E59" s="208"/>
      <c r="F59" s="208"/>
      <c r="G59" s="208"/>
      <c r="H59" s="208"/>
      <c r="I59" s="208"/>
      <c r="J59" s="208"/>
      <c r="K59" s="209">
        <f>SUM(K50:M58)</f>
        <v>5070</v>
      </c>
      <c r="L59" s="209"/>
      <c r="M59" s="210"/>
      <c r="N59" s="211" t="str">
        <f>IF(AA56="●","●",IF(COUNTA(N50:N58)=0,"",SUMIF(N50:N58,"●",K50:K58)+SUM(N50:N58)))</f>
        <v/>
      </c>
      <c r="O59" s="212"/>
      <c r="P59" s="213"/>
      <c r="AT59" s="258" t="s">
        <v>302</v>
      </c>
      <c r="AU59" s="259"/>
      <c r="AV59" s="259"/>
      <c r="AW59" s="259"/>
      <c r="AX59" s="259"/>
      <c r="AY59" s="259"/>
      <c r="AZ59" s="259"/>
      <c r="BA59" s="259"/>
      <c r="BB59" s="259"/>
      <c r="BC59" s="259"/>
      <c r="BD59" s="259"/>
      <c r="BE59" s="259"/>
      <c r="BF59" s="259"/>
      <c r="BG59" s="259"/>
      <c r="BH59" s="259"/>
      <c r="BI59" s="259"/>
      <c r="BJ59" s="260"/>
    </row>
    <row r="60" spans="1:100" ht="15" customHeight="1" thickTop="1" thickBot="1" x14ac:dyDescent="0.25">
      <c r="A60" s="252"/>
      <c r="B60" s="252"/>
      <c r="C60" s="252"/>
      <c r="D60" s="252"/>
      <c r="E60" s="252"/>
      <c r="F60" s="252"/>
      <c r="G60" s="252"/>
      <c r="H60" s="252"/>
      <c r="I60" s="252"/>
      <c r="J60" s="252"/>
      <c r="K60" s="252"/>
      <c r="L60" s="252"/>
      <c r="M60" s="252"/>
      <c r="N60" s="253"/>
      <c r="O60" s="253"/>
      <c r="P60" s="253"/>
      <c r="AT60" s="261"/>
      <c r="AU60" s="262"/>
      <c r="AV60" s="262"/>
      <c r="AW60" s="262"/>
      <c r="AX60" s="262"/>
      <c r="AY60" s="262"/>
      <c r="AZ60" s="262"/>
      <c r="BA60" s="262"/>
      <c r="BB60" s="262"/>
      <c r="BC60" s="262"/>
      <c r="BD60" s="262"/>
      <c r="BE60" s="262"/>
      <c r="BF60" s="262"/>
      <c r="BG60" s="262"/>
      <c r="BH60" s="262"/>
      <c r="BI60" s="262"/>
      <c r="BJ60" s="263"/>
    </row>
    <row r="61" spans="1:100" ht="15" customHeight="1" x14ac:dyDescent="0.2">
      <c r="AS61" s="264"/>
      <c r="AT61" s="265" t="s">
        <v>303</v>
      </c>
      <c r="AU61" s="266"/>
      <c r="AV61" s="266"/>
      <c r="AW61" s="266"/>
      <c r="AX61" s="266"/>
      <c r="AY61" s="266"/>
      <c r="AZ61" s="266"/>
      <c r="BA61" s="266"/>
      <c r="BB61" s="266"/>
      <c r="BC61" s="266"/>
      <c r="BD61" s="267"/>
      <c r="BE61" s="268" t="s">
        <v>304</v>
      </c>
      <c r="BF61" s="269"/>
      <c r="BG61" s="270"/>
      <c r="BH61" s="268" t="s">
        <v>305</v>
      </c>
      <c r="BI61" s="269"/>
      <c r="BJ61" s="271"/>
      <c r="BL61" s="272" t="s">
        <v>306</v>
      </c>
      <c r="BM61" s="273"/>
      <c r="BN61" s="273"/>
      <c r="BO61" s="273"/>
      <c r="BP61" s="274"/>
      <c r="BQ61" s="273" t="s">
        <v>307</v>
      </c>
      <c r="BR61" s="273"/>
      <c r="BS61" s="273"/>
      <c r="BT61" s="273"/>
      <c r="BU61" s="273"/>
      <c r="BV61" s="274"/>
      <c r="BW61" s="273" t="s">
        <v>308</v>
      </c>
      <c r="BX61" s="273"/>
      <c r="BY61" s="275"/>
      <c r="CB61" s="276" t="s">
        <v>309</v>
      </c>
      <c r="CC61" s="277"/>
      <c r="CD61" s="277"/>
      <c r="CE61" s="277"/>
      <c r="CF61" s="278" t="s">
        <v>310</v>
      </c>
      <c r="CG61" s="278"/>
      <c r="CH61" s="278"/>
      <c r="CI61" s="278"/>
      <c r="CJ61" s="278"/>
      <c r="CK61" s="278"/>
      <c r="CL61" s="278"/>
      <c r="CM61" s="278"/>
      <c r="CN61" s="278"/>
      <c r="CO61" s="278"/>
      <c r="CP61" s="278"/>
      <c r="CQ61" s="278"/>
      <c r="CR61" s="278"/>
      <c r="CS61" s="278"/>
      <c r="CT61" s="278"/>
      <c r="CU61" s="278"/>
      <c r="CV61" s="279"/>
    </row>
    <row r="62" spans="1:100" ht="15" customHeight="1" thickBot="1" x14ac:dyDescent="0.25">
      <c r="AS62" s="280"/>
      <c r="AT62" s="281" t="s">
        <v>311</v>
      </c>
      <c r="AU62" s="282"/>
      <c r="AV62" s="282"/>
      <c r="AW62" s="282"/>
      <c r="AX62" s="282"/>
      <c r="AY62" s="282"/>
      <c r="AZ62" s="282"/>
      <c r="BA62" s="282"/>
      <c r="BB62" s="282"/>
      <c r="BC62" s="282"/>
      <c r="BD62" s="283"/>
      <c r="BE62" s="284">
        <v>2.7</v>
      </c>
      <c r="BF62" s="285"/>
      <c r="BG62" s="286"/>
      <c r="BH62" s="284">
        <v>3.5</v>
      </c>
      <c r="BI62" s="285"/>
      <c r="BJ62" s="287"/>
      <c r="BL62" s="288" t="s">
        <v>52</v>
      </c>
      <c r="BM62" s="289"/>
      <c r="BN62" s="289"/>
      <c r="BO62" s="289"/>
      <c r="BP62" s="290"/>
      <c r="BQ62" s="291">
        <f>K14+AS14+CA14-K47-K50-K51</f>
        <v>122016</v>
      </c>
      <c r="BR62" s="291"/>
      <c r="BS62" s="291"/>
      <c r="BT62" s="291"/>
      <c r="BU62" s="94" t="s">
        <v>312</v>
      </c>
      <c r="BV62" s="292"/>
      <c r="BW62" s="293"/>
      <c r="BX62" s="293"/>
      <c r="BY62" s="294"/>
      <c r="CB62" s="295"/>
      <c r="CC62" s="296"/>
      <c r="CD62" s="296"/>
      <c r="CE62" s="296"/>
      <c r="CF62" s="297" t="s">
        <v>313</v>
      </c>
      <c r="CG62" s="297"/>
      <c r="CH62" s="297"/>
      <c r="CI62" s="297"/>
      <c r="CJ62" s="297"/>
      <c r="CK62" s="297"/>
      <c r="CL62" s="297"/>
      <c r="CM62" s="297"/>
      <c r="CN62" s="297"/>
      <c r="CO62" s="297"/>
      <c r="CP62" s="297"/>
      <c r="CQ62" s="297"/>
      <c r="CR62" s="297"/>
      <c r="CS62" s="297"/>
      <c r="CT62" s="297"/>
      <c r="CU62" s="297"/>
      <c r="CV62" s="298"/>
    </row>
    <row r="63" spans="1:100" ht="15" customHeight="1" x14ac:dyDescent="0.2">
      <c r="AS63" s="280"/>
      <c r="AT63" s="299" t="s">
        <v>314</v>
      </c>
      <c r="AU63" s="300"/>
      <c r="AV63" s="300"/>
      <c r="AW63" s="300"/>
      <c r="AX63" s="300"/>
      <c r="AY63" s="300"/>
      <c r="AZ63" s="300"/>
      <c r="BA63" s="300"/>
      <c r="BB63" s="300"/>
      <c r="BC63" s="300"/>
      <c r="BD63" s="301"/>
      <c r="BE63" s="302">
        <v>2.9</v>
      </c>
      <c r="BF63" s="303"/>
      <c r="BG63" s="304"/>
      <c r="BH63" s="302">
        <v>3.7</v>
      </c>
      <c r="BI63" s="303"/>
      <c r="BJ63" s="305"/>
      <c r="BL63" s="306" t="s">
        <v>315</v>
      </c>
      <c r="BM63" s="307"/>
      <c r="BN63" s="307"/>
      <c r="BO63" s="307"/>
      <c r="BP63" s="308"/>
      <c r="BQ63" s="309">
        <f>K47+K50+K51</f>
        <v>1945</v>
      </c>
      <c r="BR63" s="309"/>
      <c r="BS63" s="309"/>
      <c r="BT63" s="309"/>
      <c r="BU63" s="310" t="s">
        <v>312</v>
      </c>
      <c r="BV63" s="311"/>
      <c r="BW63" s="312"/>
      <c r="BX63" s="312"/>
      <c r="BY63" s="313"/>
      <c r="CB63" s="314" t="s">
        <v>316</v>
      </c>
      <c r="CC63" s="315"/>
      <c r="CD63" s="315"/>
      <c r="CE63" s="315"/>
      <c r="CF63" s="316" t="s">
        <v>317</v>
      </c>
      <c r="CG63" s="316"/>
      <c r="CH63" s="316"/>
      <c r="CI63" s="316"/>
      <c r="CJ63" s="316"/>
      <c r="CK63" s="316"/>
      <c r="CL63" s="316"/>
      <c r="CM63" s="316"/>
      <c r="CN63" s="316"/>
      <c r="CO63" s="316"/>
      <c r="CP63" s="316"/>
      <c r="CQ63" s="316"/>
      <c r="CR63" s="316"/>
      <c r="CS63" s="316"/>
      <c r="CT63" s="316"/>
      <c r="CU63" s="316"/>
      <c r="CV63" s="317"/>
    </row>
    <row r="64" spans="1:100" ht="15" customHeight="1" thickBot="1" x14ac:dyDescent="0.25">
      <c r="AS64" s="280"/>
      <c r="AT64" s="299" t="s">
        <v>318</v>
      </c>
      <c r="AU64" s="300"/>
      <c r="AV64" s="300"/>
      <c r="AW64" s="300"/>
      <c r="AX64" s="300"/>
      <c r="AY64" s="300"/>
      <c r="AZ64" s="300"/>
      <c r="BA64" s="300"/>
      <c r="BB64" s="300"/>
      <c r="BC64" s="300"/>
      <c r="BD64" s="301"/>
      <c r="BE64" s="302">
        <v>3.3</v>
      </c>
      <c r="BF64" s="303"/>
      <c r="BG64" s="304"/>
      <c r="BH64" s="302">
        <v>4</v>
      </c>
      <c r="BI64" s="303"/>
      <c r="BJ64" s="305"/>
      <c r="BL64" s="318" t="s">
        <v>262</v>
      </c>
      <c r="BM64" s="319"/>
      <c r="BN64" s="319"/>
      <c r="BO64" s="319"/>
      <c r="BP64" s="320"/>
      <c r="BQ64" s="321">
        <f>AA50</f>
        <v>1890</v>
      </c>
      <c r="BR64" s="321"/>
      <c r="BS64" s="321"/>
      <c r="BT64" s="321"/>
      <c r="BU64" s="322" t="s">
        <v>312</v>
      </c>
      <c r="BV64" s="323"/>
      <c r="BW64" s="324"/>
      <c r="BX64" s="324"/>
      <c r="BY64" s="325"/>
      <c r="CB64" s="326"/>
      <c r="CC64" s="327"/>
      <c r="CD64" s="327"/>
      <c r="CE64" s="327"/>
      <c r="CF64" s="328"/>
      <c r="CG64" s="328"/>
      <c r="CH64" s="328"/>
      <c r="CI64" s="328"/>
      <c r="CJ64" s="328"/>
      <c r="CK64" s="328"/>
      <c r="CL64" s="328"/>
      <c r="CM64" s="328"/>
      <c r="CN64" s="328"/>
      <c r="CO64" s="328"/>
      <c r="CP64" s="328"/>
      <c r="CQ64" s="328"/>
      <c r="CR64" s="328"/>
      <c r="CS64" s="328"/>
      <c r="CT64" s="328"/>
      <c r="CU64" s="328"/>
      <c r="CV64" s="329"/>
    </row>
    <row r="65" spans="1:100" ht="15" customHeight="1" thickBot="1" x14ac:dyDescent="0.25">
      <c r="AS65" s="280"/>
      <c r="AT65" s="299" t="s">
        <v>319</v>
      </c>
      <c r="AU65" s="300"/>
      <c r="AV65" s="300"/>
      <c r="AW65" s="300"/>
      <c r="AX65" s="300"/>
      <c r="AY65" s="300"/>
      <c r="AZ65" s="300"/>
      <c r="BA65" s="300"/>
      <c r="BB65" s="300"/>
      <c r="BC65" s="300"/>
      <c r="BD65" s="301"/>
      <c r="BE65" s="302">
        <v>4</v>
      </c>
      <c r="BF65" s="303"/>
      <c r="BG65" s="303"/>
      <c r="BH65" s="330">
        <v>5.0999999999999996</v>
      </c>
      <c r="BI65" s="331"/>
      <c r="BJ65" s="332"/>
      <c r="BL65" s="333" t="s">
        <v>320</v>
      </c>
      <c r="BM65" s="334"/>
      <c r="BN65" s="334"/>
      <c r="BO65" s="334"/>
      <c r="BP65" s="335"/>
      <c r="BQ65" s="336">
        <f>SUM(BQ62:BT64)</f>
        <v>125851</v>
      </c>
      <c r="BR65" s="336"/>
      <c r="BS65" s="336"/>
      <c r="BT65" s="336"/>
      <c r="BU65" s="337" t="s">
        <v>312</v>
      </c>
      <c r="BV65" s="337"/>
      <c r="BW65" s="337"/>
      <c r="BX65" s="337"/>
      <c r="BY65" s="338"/>
      <c r="CB65" s="339" t="s">
        <v>321</v>
      </c>
      <c r="CC65" s="340"/>
      <c r="CD65" s="340"/>
      <c r="CE65" s="340"/>
      <c r="CF65" s="340"/>
      <c r="CG65" s="340"/>
      <c r="CH65" s="340"/>
      <c r="CI65" s="340"/>
      <c r="CJ65" s="340"/>
      <c r="CK65" s="340"/>
      <c r="CL65" s="340"/>
      <c r="CM65" s="340"/>
      <c r="CN65" s="340"/>
      <c r="CO65" s="340"/>
      <c r="CP65" s="340"/>
      <c r="CQ65" s="340"/>
      <c r="CR65" s="340"/>
      <c r="CS65" s="340"/>
      <c r="CT65" s="340"/>
      <c r="CU65" s="340"/>
      <c r="CV65" s="341"/>
    </row>
    <row r="66" spans="1:100" ht="15" customHeight="1" x14ac:dyDescent="0.2">
      <c r="A66" t="s">
        <v>322</v>
      </c>
      <c r="AS66" s="280"/>
      <c r="AT66" s="342" t="s">
        <v>323</v>
      </c>
      <c r="AU66" s="343"/>
      <c r="AV66" s="343"/>
      <c r="AW66" s="343"/>
      <c r="AX66" s="343"/>
      <c r="AY66" s="343"/>
      <c r="AZ66" s="343"/>
      <c r="BA66" s="343"/>
      <c r="BB66" s="343"/>
      <c r="BC66" s="343"/>
      <c r="BD66" s="344"/>
      <c r="BE66" s="345">
        <v>4.4000000000000004</v>
      </c>
      <c r="BF66" s="346"/>
      <c r="BG66" s="347"/>
      <c r="BH66" s="345">
        <v>5.5</v>
      </c>
      <c r="BI66" s="346"/>
      <c r="BJ66" s="348"/>
      <c r="BL66" s="349" t="s">
        <v>324</v>
      </c>
      <c r="BM66" s="349"/>
      <c r="BN66" s="349"/>
      <c r="BO66" s="349"/>
      <c r="BP66" s="349"/>
      <c r="BQ66" s="349"/>
      <c r="BR66" s="349"/>
      <c r="BS66" s="349"/>
      <c r="BT66" s="349"/>
      <c r="BU66" s="349"/>
      <c r="BV66" s="349"/>
      <c r="BW66" s="349"/>
      <c r="BX66" s="349"/>
      <c r="BY66" s="349"/>
      <c r="CB66" s="350" t="s">
        <v>325</v>
      </c>
      <c r="CC66" s="351"/>
      <c r="CD66" s="351"/>
      <c r="CE66" s="351"/>
      <c r="CF66" s="351"/>
      <c r="CG66" s="351"/>
      <c r="CH66" s="351"/>
      <c r="CI66" s="351"/>
      <c r="CJ66" s="351"/>
      <c r="CK66" s="351"/>
      <c r="CL66" s="351"/>
      <c r="CM66" s="351"/>
      <c r="CN66" s="351"/>
      <c r="CO66" s="351"/>
      <c r="CP66" s="351"/>
      <c r="CQ66" s="351"/>
      <c r="CR66" s="351"/>
      <c r="CS66" s="351"/>
      <c r="CT66" s="351"/>
      <c r="CU66" s="351"/>
      <c r="CV66" s="352"/>
    </row>
    <row r="67" spans="1:100" ht="15" customHeight="1" x14ac:dyDescent="0.2">
      <c r="A67" t="s">
        <v>326</v>
      </c>
      <c r="AS67" s="353"/>
      <c r="AT67" s="354" t="s">
        <v>327</v>
      </c>
      <c r="AU67" s="355"/>
      <c r="AV67" s="355"/>
      <c r="AW67" s="355"/>
      <c r="AX67" s="355"/>
      <c r="AY67" s="355"/>
      <c r="AZ67" s="355"/>
      <c r="BA67" s="355"/>
      <c r="BB67" s="355"/>
      <c r="BC67" s="355"/>
      <c r="BD67" s="355"/>
      <c r="BE67" s="355"/>
      <c r="BF67" s="355"/>
      <c r="BG67" s="355"/>
      <c r="BH67" s="355"/>
      <c r="BI67" s="355"/>
      <c r="BJ67" s="356"/>
      <c r="BL67" s="112" t="s">
        <v>328</v>
      </c>
      <c r="BM67" s="112"/>
      <c r="BN67" s="112"/>
      <c r="BO67" s="112"/>
      <c r="BP67" s="112"/>
      <c r="BQ67" s="112"/>
      <c r="BR67" s="112"/>
      <c r="BS67" s="112"/>
      <c r="BT67" s="112"/>
      <c r="BU67" s="112"/>
      <c r="BV67" s="112"/>
      <c r="BW67" s="112"/>
      <c r="BX67" s="112"/>
      <c r="BY67" s="112"/>
      <c r="CB67" s="357" t="s">
        <v>329</v>
      </c>
      <c r="CC67" s="358"/>
      <c r="CD67" s="358"/>
      <c r="CE67" s="358"/>
      <c r="CF67" s="359" t="s">
        <v>330</v>
      </c>
      <c r="CG67" s="359"/>
      <c r="CH67" s="359"/>
      <c r="CI67" s="359"/>
      <c r="CJ67" s="359"/>
      <c r="CK67" s="359"/>
      <c r="CL67" s="359"/>
      <c r="CM67" s="359"/>
      <c r="CN67" s="360" t="s">
        <v>331</v>
      </c>
      <c r="CO67" s="360"/>
      <c r="CP67" s="360"/>
      <c r="CQ67" s="360"/>
      <c r="CR67" s="360"/>
      <c r="CS67" s="360"/>
      <c r="CT67" s="360"/>
      <c r="CU67" s="360"/>
      <c r="CV67" s="361"/>
    </row>
    <row r="68" spans="1:100" ht="15" customHeight="1" x14ac:dyDescent="0.2">
      <c r="A68" t="s">
        <v>332</v>
      </c>
      <c r="AS68" s="362"/>
      <c r="AT68" s="363"/>
      <c r="AU68" s="364"/>
      <c r="AV68" s="364"/>
      <c r="AW68" s="364"/>
      <c r="AX68" s="364"/>
      <c r="AY68" s="364"/>
      <c r="AZ68" s="364"/>
      <c r="BA68" s="364"/>
      <c r="BB68" s="364"/>
      <c r="BC68" s="364"/>
      <c r="BD68" s="364"/>
      <c r="BE68" s="364"/>
      <c r="BF68" s="364"/>
      <c r="BG68" s="364"/>
      <c r="BH68" s="364"/>
      <c r="BI68" s="364"/>
      <c r="BJ68" s="365"/>
      <c r="BZ68" s="366"/>
      <c r="CA68" s="366"/>
      <c r="CB68" s="357"/>
      <c r="CC68" s="358"/>
      <c r="CD68" s="358"/>
      <c r="CE68" s="358"/>
      <c r="CF68" s="129" t="s">
        <v>333</v>
      </c>
      <c r="CG68" s="129"/>
      <c r="CH68" s="129"/>
      <c r="CI68" s="129"/>
      <c r="CJ68" s="129"/>
      <c r="CK68" s="129"/>
      <c r="CL68" s="129"/>
      <c r="CM68" s="129"/>
      <c r="CN68" s="360"/>
      <c r="CO68" s="360"/>
      <c r="CP68" s="360"/>
      <c r="CQ68" s="360"/>
      <c r="CR68" s="360"/>
      <c r="CS68" s="360"/>
      <c r="CT68" s="360"/>
      <c r="CU68" s="360"/>
      <c r="CV68" s="361"/>
    </row>
    <row r="69" spans="1:100" ht="15" customHeight="1" thickBot="1" x14ac:dyDescent="0.25">
      <c r="A69" t="s">
        <v>334</v>
      </c>
      <c r="AS69" s="362"/>
      <c r="AT69" s="363"/>
      <c r="AU69" s="364"/>
      <c r="AV69" s="364"/>
      <c r="AW69" s="364"/>
      <c r="AX69" s="364"/>
      <c r="AY69" s="364"/>
      <c r="AZ69" s="364"/>
      <c r="BA69" s="364"/>
      <c r="BB69" s="364"/>
      <c r="BC69" s="364"/>
      <c r="BD69" s="364"/>
      <c r="BE69" s="364"/>
      <c r="BF69" s="364"/>
      <c r="BG69" s="364"/>
      <c r="BH69" s="364"/>
      <c r="BI69" s="364"/>
      <c r="BJ69" s="365"/>
      <c r="BX69" s="366"/>
      <c r="BY69" s="366"/>
      <c r="BZ69" s="366"/>
      <c r="CA69" s="366"/>
      <c r="CB69" s="367"/>
      <c r="CC69" s="368"/>
      <c r="CD69" s="368"/>
      <c r="CE69" s="368"/>
      <c r="CF69" s="369" t="s">
        <v>335</v>
      </c>
      <c r="CG69" s="369"/>
      <c r="CH69" s="369"/>
      <c r="CI69" s="369"/>
      <c r="CJ69" s="369"/>
      <c r="CK69" s="369"/>
      <c r="CL69" s="369"/>
      <c r="CM69" s="369"/>
      <c r="CN69" s="370"/>
      <c r="CO69" s="370"/>
      <c r="CP69" s="370"/>
      <c r="CQ69" s="370"/>
      <c r="CR69" s="370"/>
      <c r="CS69" s="370"/>
      <c r="CT69" s="370"/>
      <c r="CU69" s="370"/>
      <c r="CV69" s="371"/>
    </row>
    <row r="70" spans="1:100" ht="15" customHeight="1" x14ac:dyDescent="0.2">
      <c r="A70" s="372" t="s">
        <v>336</v>
      </c>
      <c r="AS70" s="362"/>
      <c r="AT70" s="363"/>
      <c r="AU70" s="364"/>
      <c r="AV70" s="364"/>
      <c r="AW70" s="364"/>
      <c r="AX70" s="364"/>
      <c r="AY70" s="364"/>
      <c r="AZ70" s="364"/>
      <c r="BA70" s="364"/>
      <c r="BB70" s="364"/>
      <c r="BC70" s="364"/>
      <c r="BD70" s="364"/>
      <c r="BE70" s="364"/>
      <c r="BF70" s="364"/>
      <c r="BG70" s="364"/>
      <c r="BH70" s="364"/>
      <c r="BI70" s="364"/>
      <c r="BJ70" s="365"/>
      <c r="BX70" s="366"/>
      <c r="BY70" s="366"/>
      <c r="BZ70" s="366"/>
      <c r="CA70" s="366"/>
      <c r="CB70" s="366"/>
      <c r="CC70" s="366"/>
      <c r="CD70" s="366"/>
      <c r="CE70" s="366"/>
      <c r="CF70" s="366"/>
      <c r="CG70" s="366"/>
      <c r="CH70" s="366"/>
      <c r="CI70" s="366"/>
      <c r="CJ70" s="366"/>
      <c r="CK70" s="366"/>
      <c r="CL70" s="366"/>
      <c r="CM70" s="366"/>
      <c r="CN70" s="366"/>
      <c r="CO70" s="366"/>
      <c r="CP70" s="366"/>
      <c r="CQ70" s="366"/>
      <c r="CR70" s="366"/>
      <c r="CS70" s="366"/>
      <c r="CT70" s="366"/>
      <c r="CU70" s="366"/>
      <c r="CV70" s="366"/>
    </row>
    <row r="71" spans="1:100" ht="15" customHeight="1" thickBot="1" x14ac:dyDescent="0.25">
      <c r="AT71" s="373"/>
      <c r="AU71" s="374"/>
      <c r="AV71" s="374"/>
      <c r="AW71" s="374"/>
      <c r="AX71" s="374"/>
      <c r="AY71" s="374"/>
      <c r="AZ71" s="374"/>
      <c r="BA71" s="374"/>
      <c r="BB71" s="374"/>
      <c r="BC71" s="374"/>
      <c r="BD71" s="374"/>
      <c r="BE71" s="374"/>
      <c r="BF71" s="374"/>
      <c r="BG71" s="374"/>
      <c r="BH71" s="374"/>
      <c r="BI71" s="374"/>
      <c r="BJ71" s="375"/>
    </row>
    <row r="72" spans="1:100" ht="15.75" customHeight="1" x14ac:dyDescent="0.2"/>
    <row r="73" spans="1:100" ht="15" customHeight="1" x14ac:dyDescent="0.2"/>
    <row r="74" spans="1:100" ht="15" customHeight="1" x14ac:dyDescent="0.2">
      <c r="AC74" s="376"/>
      <c r="AD74" s="376"/>
      <c r="AE74" s="376"/>
    </row>
    <row r="75" spans="1:100" ht="15" customHeight="1" x14ac:dyDescent="0.2"/>
    <row r="76" spans="1:100" ht="15" customHeight="1" x14ac:dyDescent="0.2"/>
  </sheetData>
  <mergeCells count="1085">
    <mergeCell ref="AT67:BJ71"/>
    <mergeCell ref="BL67:BY67"/>
    <mergeCell ref="CB67:CE69"/>
    <mergeCell ref="CF67:CM67"/>
    <mergeCell ref="CN67:CV69"/>
    <mergeCell ref="AC74:AE74"/>
    <mergeCell ref="CB65:CV65"/>
    <mergeCell ref="AT66:BD66"/>
    <mergeCell ref="BE66:BG66"/>
    <mergeCell ref="BH66:BJ66"/>
    <mergeCell ref="BL66:BY66"/>
    <mergeCell ref="CB66:CV66"/>
    <mergeCell ref="BW64:BY64"/>
    <mergeCell ref="AT65:BD65"/>
    <mergeCell ref="BE65:BG65"/>
    <mergeCell ref="BH65:BJ65"/>
    <mergeCell ref="BL65:BP65"/>
    <mergeCell ref="BQ65:BT65"/>
    <mergeCell ref="BU65:BV65"/>
    <mergeCell ref="BW65:BY65"/>
    <mergeCell ref="AT64:BD64"/>
    <mergeCell ref="BE64:BG64"/>
    <mergeCell ref="BH64:BJ64"/>
    <mergeCell ref="BL64:BP64"/>
    <mergeCell ref="BQ64:BT64"/>
    <mergeCell ref="BU64:BV64"/>
    <mergeCell ref="CF62:CV62"/>
    <mergeCell ref="AT63:BD63"/>
    <mergeCell ref="BE63:BG63"/>
    <mergeCell ref="BH63:BJ63"/>
    <mergeCell ref="BL63:BP63"/>
    <mergeCell ref="BQ63:BT63"/>
    <mergeCell ref="BU63:BV63"/>
    <mergeCell ref="BW63:BY63"/>
    <mergeCell ref="CB63:CE64"/>
    <mergeCell ref="CF63:CV64"/>
    <mergeCell ref="CB61:CE62"/>
    <mergeCell ref="AT62:BD62"/>
    <mergeCell ref="BE62:BG62"/>
    <mergeCell ref="BH62:BJ62"/>
    <mergeCell ref="BL62:BP62"/>
    <mergeCell ref="BQ62:BT62"/>
    <mergeCell ref="BU62:BV62"/>
    <mergeCell ref="BW62:BY62"/>
    <mergeCell ref="AT61:BD61"/>
    <mergeCell ref="BE61:BG61"/>
    <mergeCell ref="BH61:BJ61"/>
    <mergeCell ref="BL61:BP61"/>
    <mergeCell ref="BQ61:BV61"/>
    <mergeCell ref="BW61:BY61"/>
    <mergeCell ref="CP58:CS58"/>
    <mergeCell ref="CT58:CV58"/>
    <mergeCell ref="A59:J59"/>
    <mergeCell ref="K59:M59"/>
    <mergeCell ref="N59:P59"/>
    <mergeCell ref="AT59:BJ60"/>
    <mergeCell ref="CH57:CJ57"/>
    <mergeCell ref="CK57:CL57"/>
    <mergeCell ref="CP57:CS57"/>
    <mergeCell ref="CT57:CV57"/>
    <mergeCell ref="A58:B58"/>
    <mergeCell ref="C58:J58"/>
    <mergeCell ref="K58:M58"/>
    <mergeCell ref="N58:P58"/>
    <mergeCell ref="CH58:CJ58"/>
    <mergeCell ref="CK58:CL58"/>
    <mergeCell ref="CH56:CJ56"/>
    <mergeCell ref="CK56:CL56"/>
    <mergeCell ref="CP56:CS56"/>
    <mergeCell ref="CT56:CV56"/>
    <mergeCell ref="A57:B57"/>
    <mergeCell ref="C57:J57"/>
    <mergeCell ref="K57:M57"/>
    <mergeCell ref="N57:P57"/>
    <mergeCell ref="AY57:BH57"/>
    <mergeCell ref="BI57:BK57"/>
    <mergeCell ref="S56:Z58"/>
    <mergeCell ref="AA56:AF58"/>
    <mergeCell ref="AY56:AZ56"/>
    <mergeCell ref="BA56:BH56"/>
    <mergeCell ref="BI56:BK56"/>
    <mergeCell ref="BL56:BN56"/>
    <mergeCell ref="BL57:BN57"/>
    <mergeCell ref="BA55:BH55"/>
    <mergeCell ref="BI55:BK55"/>
    <mergeCell ref="BL55:BN55"/>
    <mergeCell ref="CP55:CS55"/>
    <mergeCell ref="CT55:CV55"/>
    <mergeCell ref="A56:B56"/>
    <mergeCell ref="C56:J56"/>
    <mergeCell ref="K56:M56"/>
    <mergeCell ref="N56:P56"/>
    <mergeCell ref="Q56:R58"/>
    <mergeCell ref="CP54:CS54"/>
    <mergeCell ref="CT54:CV54"/>
    <mergeCell ref="A55:B55"/>
    <mergeCell ref="C55:J55"/>
    <mergeCell ref="K55:M55"/>
    <mergeCell ref="N55:P55"/>
    <mergeCell ref="Q55:Z55"/>
    <mergeCell ref="AA55:AC55"/>
    <mergeCell ref="AD55:AF55"/>
    <mergeCell ref="AY55:AZ55"/>
    <mergeCell ref="AA54:AC54"/>
    <mergeCell ref="AD54:AF54"/>
    <mergeCell ref="AY54:AZ54"/>
    <mergeCell ref="BA54:BH54"/>
    <mergeCell ref="BI54:BK54"/>
    <mergeCell ref="BL54:BN54"/>
    <mergeCell ref="BI53:BK53"/>
    <mergeCell ref="BL53:BN53"/>
    <mergeCell ref="CP53:CS53"/>
    <mergeCell ref="CT53:CV53"/>
    <mergeCell ref="A54:B54"/>
    <mergeCell ref="C54:J54"/>
    <mergeCell ref="K54:M54"/>
    <mergeCell ref="N54:P54"/>
    <mergeCell ref="Q54:R54"/>
    <mergeCell ref="S54:Z54"/>
    <mergeCell ref="CT52:CV52"/>
    <mergeCell ref="A53:B53"/>
    <mergeCell ref="C53:J53"/>
    <mergeCell ref="K53:M53"/>
    <mergeCell ref="N53:P53"/>
    <mergeCell ref="Q53:R53"/>
    <mergeCell ref="S53:Z53"/>
    <mergeCell ref="AA53:AC53"/>
    <mergeCell ref="AD53:AF53"/>
    <mergeCell ref="AY53:AZ53"/>
    <mergeCell ref="BI52:BK52"/>
    <mergeCell ref="BL52:BN52"/>
    <mergeCell ref="BQ52:BZ52"/>
    <mergeCell ref="CA52:CC52"/>
    <mergeCell ref="CD52:CF52"/>
    <mergeCell ref="CP52:CS52"/>
    <mergeCell ref="CD51:CF51"/>
    <mergeCell ref="CP51:CS51"/>
    <mergeCell ref="A52:B52"/>
    <mergeCell ref="C52:J52"/>
    <mergeCell ref="K52:M52"/>
    <mergeCell ref="N52:P52"/>
    <mergeCell ref="Q52:R52"/>
    <mergeCell ref="S52:Z52"/>
    <mergeCell ref="AA52:AC52"/>
    <mergeCell ref="AD52:AF52"/>
    <mergeCell ref="BA51:BH51"/>
    <mergeCell ref="BI51:BK51"/>
    <mergeCell ref="BL51:BN51"/>
    <mergeCell ref="BQ51:BR51"/>
    <mergeCell ref="BS51:BZ51"/>
    <mergeCell ref="CA51:CC51"/>
    <mergeCell ref="AA51:AC51"/>
    <mergeCell ref="AD51:AF51"/>
    <mergeCell ref="AI51:AJ53"/>
    <mergeCell ref="AK51:AR53"/>
    <mergeCell ref="AS51:AX53"/>
    <mergeCell ref="AY51:AZ51"/>
    <mergeCell ref="AY52:BH52"/>
    <mergeCell ref="BA53:BH53"/>
    <mergeCell ref="A51:B51"/>
    <mergeCell ref="C51:J51"/>
    <mergeCell ref="K51:M51"/>
    <mergeCell ref="N51:P51"/>
    <mergeCell ref="Q51:R51"/>
    <mergeCell ref="S51:Z51"/>
    <mergeCell ref="BI50:BK50"/>
    <mergeCell ref="BL50:BN50"/>
    <mergeCell ref="BQ50:BR50"/>
    <mergeCell ref="BS50:BZ50"/>
    <mergeCell ref="CA50:CC50"/>
    <mergeCell ref="CD50:CF50"/>
    <mergeCell ref="AD50:AF50"/>
    <mergeCell ref="AI50:AR50"/>
    <mergeCell ref="AS50:AU50"/>
    <mergeCell ref="AV50:AX50"/>
    <mergeCell ref="AY50:AZ50"/>
    <mergeCell ref="BA50:BH50"/>
    <mergeCell ref="A50:B50"/>
    <mergeCell ref="C50:J50"/>
    <mergeCell ref="K50:M50"/>
    <mergeCell ref="N50:P50"/>
    <mergeCell ref="Q50:Z50"/>
    <mergeCell ref="AA50:AC50"/>
    <mergeCell ref="BI49:BK49"/>
    <mergeCell ref="BL49:BN49"/>
    <mergeCell ref="BQ49:BR49"/>
    <mergeCell ref="BS49:BZ49"/>
    <mergeCell ref="CA49:CC49"/>
    <mergeCell ref="CD49:CF49"/>
    <mergeCell ref="AI49:AJ49"/>
    <mergeCell ref="AK49:AR49"/>
    <mergeCell ref="AS49:AU49"/>
    <mergeCell ref="AV49:AX49"/>
    <mergeCell ref="AY49:AZ49"/>
    <mergeCell ref="BA49:BH49"/>
    <mergeCell ref="A49:J49"/>
    <mergeCell ref="K49:M49"/>
    <mergeCell ref="N49:P49"/>
    <mergeCell ref="Q49:Z49"/>
    <mergeCell ref="AA49:AC49"/>
    <mergeCell ref="AD49:AF49"/>
    <mergeCell ref="BI48:BK48"/>
    <mergeCell ref="BL48:BN48"/>
    <mergeCell ref="BQ48:BR48"/>
    <mergeCell ref="BS48:BZ48"/>
    <mergeCell ref="CA48:CC48"/>
    <mergeCell ref="CD48:CF48"/>
    <mergeCell ref="AI48:AJ48"/>
    <mergeCell ref="AK48:AR48"/>
    <mergeCell ref="AS48:AU48"/>
    <mergeCell ref="AV48:AX48"/>
    <mergeCell ref="AY48:AZ48"/>
    <mergeCell ref="BA48:BH48"/>
    <mergeCell ref="CA47:CC47"/>
    <mergeCell ref="CD47:CF47"/>
    <mergeCell ref="A48:B48"/>
    <mergeCell ref="C48:J48"/>
    <mergeCell ref="K48:M48"/>
    <mergeCell ref="N48:P48"/>
    <mergeCell ref="Q48:R48"/>
    <mergeCell ref="S48:Z48"/>
    <mergeCell ref="AA48:AC48"/>
    <mergeCell ref="AD48:AF48"/>
    <mergeCell ref="AY47:AZ47"/>
    <mergeCell ref="BA47:BH47"/>
    <mergeCell ref="BI47:BK47"/>
    <mergeCell ref="BL47:BN47"/>
    <mergeCell ref="BQ47:BR47"/>
    <mergeCell ref="BS47:BZ47"/>
    <mergeCell ref="S47:Z47"/>
    <mergeCell ref="AA47:AC47"/>
    <mergeCell ref="AD47:AF47"/>
    <mergeCell ref="AI47:AR47"/>
    <mergeCell ref="AS47:AU47"/>
    <mergeCell ref="AV47:AX47"/>
    <mergeCell ref="BL46:BN46"/>
    <mergeCell ref="BQ46:BR46"/>
    <mergeCell ref="BS46:BZ46"/>
    <mergeCell ref="CA46:CC46"/>
    <mergeCell ref="CD46:CF46"/>
    <mergeCell ref="A47:B47"/>
    <mergeCell ref="C47:J47"/>
    <mergeCell ref="K47:M47"/>
    <mergeCell ref="N47:P47"/>
    <mergeCell ref="Q47:R47"/>
    <mergeCell ref="AK46:AR46"/>
    <mergeCell ref="AS46:AU46"/>
    <mergeCell ref="AV46:AX46"/>
    <mergeCell ref="AY46:AZ46"/>
    <mergeCell ref="BA46:BH46"/>
    <mergeCell ref="BI46:BK46"/>
    <mergeCell ref="CD45:CF45"/>
    <mergeCell ref="A46:B46"/>
    <mergeCell ref="C46:J46"/>
    <mergeCell ref="K46:M46"/>
    <mergeCell ref="N46:P46"/>
    <mergeCell ref="Q46:R46"/>
    <mergeCell ref="S46:Z46"/>
    <mergeCell ref="AA46:AC46"/>
    <mergeCell ref="AD46:AF46"/>
    <mergeCell ref="AI46:AJ46"/>
    <mergeCell ref="AY45:AZ45"/>
    <mergeCell ref="BA45:BH45"/>
    <mergeCell ref="BI45:BK45"/>
    <mergeCell ref="BL45:BN45"/>
    <mergeCell ref="BQ45:BZ45"/>
    <mergeCell ref="CA45:CC45"/>
    <mergeCell ref="AA45:AC45"/>
    <mergeCell ref="AD45:AF45"/>
    <mergeCell ref="AI45:AJ45"/>
    <mergeCell ref="AK45:AR45"/>
    <mergeCell ref="AS45:AU45"/>
    <mergeCell ref="AV45:AX45"/>
    <mergeCell ref="BQ44:BR44"/>
    <mergeCell ref="BS44:BZ44"/>
    <mergeCell ref="CA44:CC44"/>
    <mergeCell ref="CD44:CF44"/>
    <mergeCell ref="A45:B45"/>
    <mergeCell ref="C45:J45"/>
    <mergeCell ref="K45:M45"/>
    <mergeCell ref="N45:P45"/>
    <mergeCell ref="Q45:R45"/>
    <mergeCell ref="S45:Z45"/>
    <mergeCell ref="AS44:AU44"/>
    <mergeCell ref="AV44:AX44"/>
    <mergeCell ref="AY44:AZ44"/>
    <mergeCell ref="BA44:BH44"/>
    <mergeCell ref="BI44:BK44"/>
    <mergeCell ref="BL44:BN44"/>
    <mergeCell ref="CD43:CF43"/>
    <mergeCell ref="A44:J44"/>
    <mergeCell ref="K44:M44"/>
    <mergeCell ref="N44:P44"/>
    <mergeCell ref="Q44:R44"/>
    <mergeCell ref="S44:Z44"/>
    <mergeCell ref="AA44:AC44"/>
    <mergeCell ref="AD44:AF44"/>
    <mergeCell ref="AI44:AJ44"/>
    <mergeCell ref="AK44:AR44"/>
    <mergeCell ref="BA43:BH43"/>
    <mergeCell ref="BI43:BK43"/>
    <mergeCell ref="BL43:BN43"/>
    <mergeCell ref="BQ43:BR43"/>
    <mergeCell ref="BS43:BZ43"/>
    <mergeCell ref="CA43:CC43"/>
    <mergeCell ref="AD43:AF43"/>
    <mergeCell ref="AI43:AJ43"/>
    <mergeCell ref="AK43:AR43"/>
    <mergeCell ref="AS43:AU43"/>
    <mergeCell ref="AV43:AX43"/>
    <mergeCell ref="AY43:AZ43"/>
    <mergeCell ref="A43:B43"/>
    <mergeCell ref="C43:J43"/>
    <mergeCell ref="K43:M43"/>
    <mergeCell ref="N43:P43"/>
    <mergeCell ref="Q43:Z43"/>
    <mergeCell ref="AA43:AC43"/>
    <mergeCell ref="BI42:BK42"/>
    <mergeCell ref="BL42:BN42"/>
    <mergeCell ref="BQ42:BR42"/>
    <mergeCell ref="BS42:BZ42"/>
    <mergeCell ref="CA42:CC42"/>
    <mergeCell ref="CD42:CF42"/>
    <mergeCell ref="AA42:AC42"/>
    <mergeCell ref="AD42:AF42"/>
    <mergeCell ref="AI42:AR42"/>
    <mergeCell ref="AS42:AU42"/>
    <mergeCell ref="AV42:AX42"/>
    <mergeCell ref="AY42:BH42"/>
    <mergeCell ref="CD41:CF41"/>
    <mergeCell ref="CG41:CH43"/>
    <mergeCell ref="CI41:CP43"/>
    <mergeCell ref="CQ41:CV43"/>
    <mergeCell ref="A42:B42"/>
    <mergeCell ref="C42:J42"/>
    <mergeCell ref="K42:M42"/>
    <mergeCell ref="N42:P42"/>
    <mergeCell ref="Q42:R42"/>
    <mergeCell ref="S42:Z42"/>
    <mergeCell ref="BA41:BH41"/>
    <mergeCell ref="BI41:BK41"/>
    <mergeCell ref="BL41:BN41"/>
    <mergeCell ref="BQ41:BR41"/>
    <mergeCell ref="BS41:BZ41"/>
    <mergeCell ref="CA41:CC41"/>
    <mergeCell ref="AD41:AF41"/>
    <mergeCell ref="AI41:AJ41"/>
    <mergeCell ref="AK41:AR41"/>
    <mergeCell ref="AS41:AU41"/>
    <mergeCell ref="AV41:AX41"/>
    <mergeCell ref="AY41:AZ41"/>
    <mergeCell ref="A41:J41"/>
    <mergeCell ref="K41:M41"/>
    <mergeCell ref="N41:P41"/>
    <mergeCell ref="Q41:R41"/>
    <mergeCell ref="S41:Z41"/>
    <mergeCell ref="AA41:AC41"/>
    <mergeCell ref="BS40:BZ40"/>
    <mergeCell ref="CA40:CC40"/>
    <mergeCell ref="CD40:CF40"/>
    <mergeCell ref="CG40:CP40"/>
    <mergeCell ref="CQ40:CS40"/>
    <mergeCell ref="CT40:CV40"/>
    <mergeCell ref="AV40:AX40"/>
    <mergeCell ref="AY40:AZ40"/>
    <mergeCell ref="BA40:BH40"/>
    <mergeCell ref="BI40:BK40"/>
    <mergeCell ref="BL40:BN40"/>
    <mergeCell ref="BQ40:BR40"/>
    <mergeCell ref="S40:Z40"/>
    <mergeCell ref="AA40:AC40"/>
    <mergeCell ref="AD40:AF40"/>
    <mergeCell ref="AI40:AJ40"/>
    <mergeCell ref="AK40:AR40"/>
    <mergeCell ref="AS40:AU40"/>
    <mergeCell ref="CD39:CF39"/>
    <mergeCell ref="CG39:CH39"/>
    <mergeCell ref="CI39:CP39"/>
    <mergeCell ref="CQ39:CS39"/>
    <mergeCell ref="CT39:CV39"/>
    <mergeCell ref="A40:B40"/>
    <mergeCell ref="C40:J40"/>
    <mergeCell ref="K40:M40"/>
    <mergeCell ref="N40:P40"/>
    <mergeCell ref="Q40:R40"/>
    <mergeCell ref="AY39:AZ39"/>
    <mergeCell ref="BA39:BH39"/>
    <mergeCell ref="BI39:BK39"/>
    <mergeCell ref="BL39:BN39"/>
    <mergeCell ref="BQ39:BZ39"/>
    <mergeCell ref="CA39:CC39"/>
    <mergeCell ref="AA39:AC39"/>
    <mergeCell ref="AD39:AF39"/>
    <mergeCell ref="AI39:AJ39"/>
    <mergeCell ref="AK39:AR39"/>
    <mergeCell ref="AS39:AU39"/>
    <mergeCell ref="AV39:AX39"/>
    <mergeCell ref="A39:B39"/>
    <mergeCell ref="C39:J39"/>
    <mergeCell ref="K39:M39"/>
    <mergeCell ref="N39:P39"/>
    <mergeCell ref="Q39:R39"/>
    <mergeCell ref="S39:Z39"/>
    <mergeCell ref="CA38:CC38"/>
    <mergeCell ref="CD38:CF38"/>
    <mergeCell ref="CG38:CH38"/>
    <mergeCell ref="CI38:CP38"/>
    <mergeCell ref="CQ38:CS38"/>
    <mergeCell ref="CT38:CV38"/>
    <mergeCell ref="AY38:AZ38"/>
    <mergeCell ref="BA38:BH38"/>
    <mergeCell ref="BI38:BK38"/>
    <mergeCell ref="BL38:BN38"/>
    <mergeCell ref="BQ38:BR38"/>
    <mergeCell ref="BS38:BZ38"/>
    <mergeCell ref="S38:Z38"/>
    <mergeCell ref="AA38:AC38"/>
    <mergeCell ref="AD38:AF38"/>
    <mergeCell ref="AI38:AR38"/>
    <mergeCell ref="AS38:AU38"/>
    <mergeCell ref="AV38:AX38"/>
    <mergeCell ref="CD37:CF37"/>
    <mergeCell ref="CG37:CH37"/>
    <mergeCell ref="CI37:CP37"/>
    <mergeCell ref="CQ37:CS37"/>
    <mergeCell ref="CT37:CV37"/>
    <mergeCell ref="A38:B38"/>
    <mergeCell ref="C38:J38"/>
    <mergeCell ref="K38:M38"/>
    <mergeCell ref="N38:P38"/>
    <mergeCell ref="Q38:R38"/>
    <mergeCell ref="AY37:BH37"/>
    <mergeCell ref="BI37:BK37"/>
    <mergeCell ref="BL37:BN37"/>
    <mergeCell ref="BQ37:BR37"/>
    <mergeCell ref="BS37:BZ37"/>
    <mergeCell ref="CA37:CC37"/>
    <mergeCell ref="AA37:AC37"/>
    <mergeCell ref="AD37:AF37"/>
    <mergeCell ref="AI37:AJ37"/>
    <mergeCell ref="AK37:AR37"/>
    <mergeCell ref="AS37:AU37"/>
    <mergeCell ref="AV37:AX37"/>
    <mergeCell ref="A37:B37"/>
    <mergeCell ref="C37:J37"/>
    <mergeCell ref="K37:M37"/>
    <mergeCell ref="N37:P37"/>
    <mergeCell ref="Q37:R37"/>
    <mergeCell ref="S37:Z37"/>
    <mergeCell ref="CA36:CC36"/>
    <mergeCell ref="CD36:CF36"/>
    <mergeCell ref="CG36:CH36"/>
    <mergeCell ref="CI36:CP36"/>
    <mergeCell ref="CQ36:CS36"/>
    <mergeCell ref="CT36:CV36"/>
    <mergeCell ref="AY36:AZ36"/>
    <mergeCell ref="BA36:BH36"/>
    <mergeCell ref="BI36:BK36"/>
    <mergeCell ref="BL36:BN36"/>
    <mergeCell ref="BQ36:BR36"/>
    <mergeCell ref="BS36:BZ36"/>
    <mergeCell ref="AA36:AC36"/>
    <mergeCell ref="AD36:AF36"/>
    <mergeCell ref="AI36:AJ36"/>
    <mergeCell ref="AK36:AR36"/>
    <mergeCell ref="AS36:AU36"/>
    <mergeCell ref="AV36:AX36"/>
    <mergeCell ref="A36:B36"/>
    <mergeCell ref="C36:J36"/>
    <mergeCell ref="K36:M36"/>
    <mergeCell ref="N36:P36"/>
    <mergeCell ref="Q36:R36"/>
    <mergeCell ref="S36:Z36"/>
    <mergeCell ref="CA35:CC35"/>
    <mergeCell ref="CD35:CF35"/>
    <mergeCell ref="CG35:CH35"/>
    <mergeCell ref="CI35:CP35"/>
    <mergeCell ref="CQ35:CS35"/>
    <mergeCell ref="CT35:CV35"/>
    <mergeCell ref="AY35:AZ35"/>
    <mergeCell ref="BA35:BH35"/>
    <mergeCell ref="BI35:BK35"/>
    <mergeCell ref="BL35:BN35"/>
    <mergeCell ref="BQ35:BR35"/>
    <mergeCell ref="BS35:BZ35"/>
    <mergeCell ref="S35:Z35"/>
    <mergeCell ref="AA35:AC35"/>
    <mergeCell ref="AD35:AF35"/>
    <mergeCell ref="AI35:AR35"/>
    <mergeCell ref="AS35:AU35"/>
    <mergeCell ref="AV35:AX35"/>
    <mergeCell ref="CD34:CF34"/>
    <mergeCell ref="CG34:CH34"/>
    <mergeCell ref="CI34:CP34"/>
    <mergeCell ref="CQ34:CS34"/>
    <mergeCell ref="CT34:CV34"/>
    <mergeCell ref="A35:B35"/>
    <mergeCell ref="C35:J35"/>
    <mergeCell ref="K35:M35"/>
    <mergeCell ref="N35:P35"/>
    <mergeCell ref="Q35:R35"/>
    <mergeCell ref="AY34:AZ34"/>
    <mergeCell ref="BA34:BH34"/>
    <mergeCell ref="BI34:BK34"/>
    <mergeCell ref="BL34:BN34"/>
    <mergeCell ref="BQ34:BZ34"/>
    <mergeCell ref="CA34:CC34"/>
    <mergeCell ref="AA34:AC34"/>
    <mergeCell ref="AD34:AF34"/>
    <mergeCell ref="AI34:AJ34"/>
    <mergeCell ref="AK34:AR34"/>
    <mergeCell ref="AS34:AU34"/>
    <mergeCell ref="AV34:AX34"/>
    <mergeCell ref="CG33:CH33"/>
    <mergeCell ref="CI33:CP33"/>
    <mergeCell ref="CQ33:CS33"/>
    <mergeCell ref="CT33:CV33"/>
    <mergeCell ref="A34:B34"/>
    <mergeCell ref="C34:J34"/>
    <mergeCell ref="K34:M34"/>
    <mergeCell ref="N34:P34"/>
    <mergeCell ref="Q34:R34"/>
    <mergeCell ref="S34:Z34"/>
    <mergeCell ref="BI33:BK33"/>
    <mergeCell ref="BL33:BN33"/>
    <mergeCell ref="BQ33:BR33"/>
    <mergeCell ref="BS33:BZ33"/>
    <mergeCell ref="CA33:CC33"/>
    <mergeCell ref="CD33:CF33"/>
    <mergeCell ref="AI33:AJ33"/>
    <mergeCell ref="AK33:AR33"/>
    <mergeCell ref="AS33:AU33"/>
    <mergeCell ref="AV33:AX33"/>
    <mergeCell ref="AY33:AZ33"/>
    <mergeCell ref="BA33:BH33"/>
    <mergeCell ref="A33:J33"/>
    <mergeCell ref="K33:M33"/>
    <mergeCell ref="N33:P33"/>
    <mergeCell ref="Q33:Z33"/>
    <mergeCell ref="AA33:AC33"/>
    <mergeCell ref="AD33:AF33"/>
    <mergeCell ref="CA32:CC32"/>
    <mergeCell ref="CD32:CF32"/>
    <mergeCell ref="CG32:CH32"/>
    <mergeCell ref="CI32:CP32"/>
    <mergeCell ref="CQ32:CS32"/>
    <mergeCell ref="CT32:CV32"/>
    <mergeCell ref="AY32:AZ32"/>
    <mergeCell ref="BA32:BH32"/>
    <mergeCell ref="BI32:BK32"/>
    <mergeCell ref="BL32:BN32"/>
    <mergeCell ref="BQ32:BR32"/>
    <mergeCell ref="BS32:BZ32"/>
    <mergeCell ref="S32:Z32"/>
    <mergeCell ref="AA32:AC32"/>
    <mergeCell ref="AD32:AF32"/>
    <mergeCell ref="AI32:AR32"/>
    <mergeCell ref="AS32:AU32"/>
    <mergeCell ref="AV32:AX32"/>
    <mergeCell ref="CA31:CC31"/>
    <mergeCell ref="CD31:CF31"/>
    <mergeCell ref="CG31:CP31"/>
    <mergeCell ref="CQ31:CS31"/>
    <mergeCell ref="CT31:CV31"/>
    <mergeCell ref="A32:B32"/>
    <mergeCell ref="C32:J32"/>
    <mergeCell ref="K32:M32"/>
    <mergeCell ref="N32:P32"/>
    <mergeCell ref="Q32:R32"/>
    <mergeCell ref="AY31:AZ31"/>
    <mergeCell ref="BA31:BH31"/>
    <mergeCell ref="BI31:BK31"/>
    <mergeCell ref="BL31:BN31"/>
    <mergeCell ref="BQ31:BR31"/>
    <mergeCell ref="BS31:BZ31"/>
    <mergeCell ref="AA31:AC31"/>
    <mergeCell ref="AD31:AF31"/>
    <mergeCell ref="AI31:AJ31"/>
    <mergeCell ref="AK31:AR31"/>
    <mergeCell ref="AS31:AU31"/>
    <mergeCell ref="AV31:AX31"/>
    <mergeCell ref="A31:B31"/>
    <mergeCell ref="C31:J31"/>
    <mergeCell ref="K31:M31"/>
    <mergeCell ref="N31:P31"/>
    <mergeCell ref="Q31:R31"/>
    <mergeCell ref="S31:Z31"/>
    <mergeCell ref="CA30:CC30"/>
    <mergeCell ref="CD30:CF30"/>
    <mergeCell ref="CG30:CH30"/>
    <mergeCell ref="CI30:CP30"/>
    <mergeCell ref="CQ30:CS30"/>
    <mergeCell ref="CT30:CV30"/>
    <mergeCell ref="AY30:AZ30"/>
    <mergeCell ref="BA30:BH30"/>
    <mergeCell ref="BI30:BK30"/>
    <mergeCell ref="BL30:BN30"/>
    <mergeCell ref="BQ30:BR30"/>
    <mergeCell ref="BS30:BZ30"/>
    <mergeCell ref="AA30:AC30"/>
    <mergeCell ref="AD30:AF30"/>
    <mergeCell ref="AI30:AJ30"/>
    <mergeCell ref="AK30:AR30"/>
    <mergeCell ref="AS30:AU30"/>
    <mergeCell ref="AV30:AX30"/>
    <mergeCell ref="A30:B30"/>
    <mergeCell ref="C30:J30"/>
    <mergeCell ref="K30:M30"/>
    <mergeCell ref="N30:P30"/>
    <mergeCell ref="Q30:R30"/>
    <mergeCell ref="S30:Z30"/>
    <mergeCell ref="CA29:CC29"/>
    <mergeCell ref="CD29:CF29"/>
    <mergeCell ref="CG29:CH29"/>
    <mergeCell ref="CI29:CP29"/>
    <mergeCell ref="CQ29:CS29"/>
    <mergeCell ref="CT29:CV29"/>
    <mergeCell ref="AY29:AZ29"/>
    <mergeCell ref="BA29:BH29"/>
    <mergeCell ref="BI29:BK29"/>
    <mergeCell ref="BL29:BN29"/>
    <mergeCell ref="BQ29:BR29"/>
    <mergeCell ref="BS29:BZ29"/>
    <mergeCell ref="AA29:AC29"/>
    <mergeCell ref="AD29:AF29"/>
    <mergeCell ref="AI29:AJ29"/>
    <mergeCell ref="AK29:AR29"/>
    <mergeCell ref="AS29:AU29"/>
    <mergeCell ref="AV29:AX29"/>
    <mergeCell ref="A29:B29"/>
    <mergeCell ref="C29:J29"/>
    <mergeCell ref="K29:M29"/>
    <mergeCell ref="N29:P29"/>
    <mergeCell ref="Q29:R29"/>
    <mergeCell ref="S29:Z29"/>
    <mergeCell ref="CA28:CC28"/>
    <mergeCell ref="CD28:CF28"/>
    <mergeCell ref="CG28:CH28"/>
    <mergeCell ref="CI28:CP28"/>
    <mergeCell ref="CQ28:CS28"/>
    <mergeCell ref="CT28:CV28"/>
    <mergeCell ref="AY28:AZ28"/>
    <mergeCell ref="BA28:BH28"/>
    <mergeCell ref="BI28:BK28"/>
    <mergeCell ref="BL28:BN28"/>
    <mergeCell ref="BQ28:BR28"/>
    <mergeCell ref="BS28:BZ28"/>
    <mergeCell ref="AA28:AC28"/>
    <mergeCell ref="AD28:AF28"/>
    <mergeCell ref="AI28:AJ28"/>
    <mergeCell ref="AK28:AR28"/>
    <mergeCell ref="AS28:AU28"/>
    <mergeCell ref="AV28:AX28"/>
    <mergeCell ref="CG27:CH27"/>
    <mergeCell ref="CI27:CP27"/>
    <mergeCell ref="CQ27:CS27"/>
    <mergeCell ref="CT27:CV27"/>
    <mergeCell ref="A28:B28"/>
    <mergeCell ref="C28:J28"/>
    <mergeCell ref="K28:M28"/>
    <mergeCell ref="N28:P28"/>
    <mergeCell ref="Q28:R28"/>
    <mergeCell ref="S28:Z28"/>
    <mergeCell ref="BI27:BK27"/>
    <mergeCell ref="BL27:BN27"/>
    <mergeCell ref="BQ27:BR27"/>
    <mergeCell ref="BS27:BZ27"/>
    <mergeCell ref="CA27:CC27"/>
    <mergeCell ref="CD27:CF27"/>
    <mergeCell ref="AI27:AJ27"/>
    <mergeCell ref="AK27:AR27"/>
    <mergeCell ref="AS27:AU27"/>
    <mergeCell ref="AV27:AX27"/>
    <mergeCell ref="AY27:AZ27"/>
    <mergeCell ref="BA27:BH27"/>
    <mergeCell ref="CQ26:CS26"/>
    <mergeCell ref="CT26:CV26"/>
    <mergeCell ref="A27:B27"/>
    <mergeCell ref="C27:J27"/>
    <mergeCell ref="K27:M27"/>
    <mergeCell ref="N27:P27"/>
    <mergeCell ref="Q27:R27"/>
    <mergeCell ref="S27:Z27"/>
    <mergeCell ref="AA27:AC27"/>
    <mergeCell ref="AD27:AF27"/>
    <mergeCell ref="BQ26:BR26"/>
    <mergeCell ref="BS26:BZ26"/>
    <mergeCell ref="CA26:CC26"/>
    <mergeCell ref="CD26:CF26"/>
    <mergeCell ref="CG26:CH26"/>
    <mergeCell ref="CI26:CP26"/>
    <mergeCell ref="AK26:AR26"/>
    <mergeCell ref="AS26:AU26"/>
    <mergeCell ref="AV26:AX26"/>
    <mergeCell ref="AY26:BH26"/>
    <mergeCell ref="BI26:BK26"/>
    <mergeCell ref="BL26:BN26"/>
    <mergeCell ref="CT25:CV25"/>
    <mergeCell ref="A26:B26"/>
    <mergeCell ref="C26:J26"/>
    <mergeCell ref="K26:M26"/>
    <mergeCell ref="N26:P26"/>
    <mergeCell ref="Q26:R26"/>
    <mergeCell ref="S26:Z26"/>
    <mergeCell ref="AA26:AC26"/>
    <mergeCell ref="AD26:AF26"/>
    <mergeCell ref="AI26:AJ26"/>
    <mergeCell ref="BS25:BZ25"/>
    <mergeCell ref="CA25:CC25"/>
    <mergeCell ref="CD25:CF25"/>
    <mergeCell ref="CG25:CH25"/>
    <mergeCell ref="CI25:CP25"/>
    <mergeCell ref="CQ25:CS25"/>
    <mergeCell ref="AV25:AX25"/>
    <mergeCell ref="AY25:AZ25"/>
    <mergeCell ref="BA25:BH25"/>
    <mergeCell ref="BI25:BK25"/>
    <mergeCell ref="BL25:BN25"/>
    <mergeCell ref="BQ25:BR25"/>
    <mergeCell ref="S25:Z25"/>
    <mergeCell ref="AA25:AC25"/>
    <mergeCell ref="AD25:AF25"/>
    <mergeCell ref="AI25:AJ25"/>
    <mergeCell ref="AK25:AR25"/>
    <mergeCell ref="AS25:AU25"/>
    <mergeCell ref="CD24:CF24"/>
    <mergeCell ref="CG24:CH24"/>
    <mergeCell ref="CI24:CP24"/>
    <mergeCell ref="CQ24:CS24"/>
    <mergeCell ref="CT24:CV24"/>
    <mergeCell ref="A25:B25"/>
    <mergeCell ref="C25:J25"/>
    <mergeCell ref="K25:M25"/>
    <mergeCell ref="N25:P25"/>
    <mergeCell ref="Q25:R25"/>
    <mergeCell ref="BA24:BH24"/>
    <mergeCell ref="BI24:BK24"/>
    <mergeCell ref="BL24:BN24"/>
    <mergeCell ref="BQ24:BR24"/>
    <mergeCell ref="BS24:BZ24"/>
    <mergeCell ref="CA24:CC24"/>
    <mergeCell ref="AD24:AF24"/>
    <mergeCell ref="AI24:AJ24"/>
    <mergeCell ref="AK24:AR24"/>
    <mergeCell ref="AS24:AU24"/>
    <mergeCell ref="AV24:AX24"/>
    <mergeCell ref="AY24:AZ24"/>
    <mergeCell ref="CI23:CP23"/>
    <mergeCell ref="CQ23:CS23"/>
    <mergeCell ref="CT23:CV23"/>
    <mergeCell ref="A24:B24"/>
    <mergeCell ref="C24:J24"/>
    <mergeCell ref="K24:M24"/>
    <mergeCell ref="N24:P24"/>
    <mergeCell ref="Q24:R24"/>
    <mergeCell ref="S24:Z24"/>
    <mergeCell ref="AA24:AC24"/>
    <mergeCell ref="BL23:BN23"/>
    <mergeCell ref="BQ23:BR23"/>
    <mergeCell ref="BS23:BZ23"/>
    <mergeCell ref="CA23:CC23"/>
    <mergeCell ref="CD23:CF23"/>
    <mergeCell ref="CG23:CH23"/>
    <mergeCell ref="AK23:AR23"/>
    <mergeCell ref="AS23:AU23"/>
    <mergeCell ref="AV23:AX23"/>
    <mergeCell ref="AY23:AZ23"/>
    <mergeCell ref="BA23:BH23"/>
    <mergeCell ref="BI23:BK23"/>
    <mergeCell ref="CQ22:CS22"/>
    <mergeCell ref="CT22:CV22"/>
    <mergeCell ref="A23:B23"/>
    <mergeCell ref="C23:J23"/>
    <mergeCell ref="K23:M23"/>
    <mergeCell ref="N23:P23"/>
    <mergeCell ref="Q23:Z23"/>
    <mergeCell ref="AA23:AC23"/>
    <mergeCell ref="AD23:AF23"/>
    <mergeCell ref="AI23:AJ23"/>
    <mergeCell ref="BI22:BK22"/>
    <mergeCell ref="BL22:BN22"/>
    <mergeCell ref="BQ22:BZ22"/>
    <mergeCell ref="CA22:CC22"/>
    <mergeCell ref="CD22:CF22"/>
    <mergeCell ref="CG22:CP22"/>
    <mergeCell ref="AI22:AJ22"/>
    <mergeCell ref="AK22:AR22"/>
    <mergeCell ref="AS22:AU22"/>
    <mergeCell ref="AV22:AX22"/>
    <mergeCell ref="AY22:AZ22"/>
    <mergeCell ref="BA22:BH22"/>
    <mergeCell ref="CI21:CP21"/>
    <mergeCell ref="CQ21:CS21"/>
    <mergeCell ref="CT21:CV21"/>
    <mergeCell ref="A22:J22"/>
    <mergeCell ref="K22:M22"/>
    <mergeCell ref="N22:P22"/>
    <mergeCell ref="Q22:R22"/>
    <mergeCell ref="S22:Z22"/>
    <mergeCell ref="AA22:AC22"/>
    <mergeCell ref="AD22:AF22"/>
    <mergeCell ref="BL21:BN21"/>
    <mergeCell ref="BQ21:BR21"/>
    <mergeCell ref="BS21:BZ21"/>
    <mergeCell ref="CA21:CC21"/>
    <mergeCell ref="CD21:CF21"/>
    <mergeCell ref="CG21:CH21"/>
    <mergeCell ref="AK21:AR21"/>
    <mergeCell ref="AS21:AU21"/>
    <mergeCell ref="AV21:AX21"/>
    <mergeCell ref="AY21:AZ21"/>
    <mergeCell ref="BA21:BH21"/>
    <mergeCell ref="BI21:BK21"/>
    <mergeCell ref="CT20:CV20"/>
    <mergeCell ref="A21:B21"/>
    <mergeCell ref="C21:J21"/>
    <mergeCell ref="K21:M21"/>
    <mergeCell ref="N21:P21"/>
    <mergeCell ref="Q21:R21"/>
    <mergeCell ref="S21:Z21"/>
    <mergeCell ref="AA21:AC21"/>
    <mergeCell ref="AD21:AF21"/>
    <mergeCell ref="AI21:AJ21"/>
    <mergeCell ref="BS20:BZ20"/>
    <mergeCell ref="CA20:CC20"/>
    <mergeCell ref="CD20:CF20"/>
    <mergeCell ref="CG20:CH20"/>
    <mergeCell ref="CI20:CP20"/>
    <mergeCell ref="CQ20:CS20"/>
    <mergeCell ref="AV20:AX20"/>
    <mergeCell ref="AY20:AZ20"/>
    <mergeCell ref="BA20:BH20"/>
    <mergeCell ref="BI20:BK20"/>
    <mergeCell ref="BL20:BN20"/>
    <mergeCell ref="BQ20:BR20"/>
    <mergeCell ref="S20:Z20"/>
    <mergeCell ref="AA20:AC20"/>
    <mergeCell ref="AD20:AF20"/>
    <mergeCell ref="AI20:AJ20"/>
    <mergeCell ref="AK20:AR20"/>
    <mergeCell ref="AS20:AU20"/>
    <mergeCell ref="CD19:CF19"/>
    <mergeCell ref="CG19:CH19"/>
    <mergeCell ref="CI19:CP19"/>
    <mergeCell ref="CQ19:CS19"/>
    <mergeCell ref="CT19:CV19"/>
    <mergeCell ref="A20:B20"/>
    <mergeCell ref="C20:J20"/>
    <mergeCell ref="K20:M20"/>
    <mergeCell ref="N20:P20"/>
    <mergeCell ref="Q20:R20"/>
    <mergeCell ref="BA19:BH19"/>
    <mergeCell ref="BI19:BK19"/>
    <mergeCell ref="BL19:BN19"/>
    <mergeCell ref="BQ19:BR19"/>
    <mergeCell ref="BS19:BZ19"/>
    <mergeCell ref="CA19:CC19"/>
    <mergeCell ref="AA19:AC19"/>
    <mergeCell ref="AD19:AF19"/>
    <mergeCell ref="AI19:AR19"/>
    <mergeCell ref="AS19:AU19"/>
    <mergeCell ref="AV19:AX19"/>
    <mergeCell ref="AY19:AZ19"/>
    <mergeCell ref="A19:B19"/>
    <mergeCell ref="C19:J19"/>
    <mergeCell ref="K19:M19"/>
    <mergeCell ref="N19:P19"/>
    <mergeCell ref="Q19:R19"/>
    <mergeCell ref="S19:Z19"/>
    <mergeCell ref="CA18:CC18"/>
    <mergeCell ref="CD18:CF18"/>
    <mergeCell ref="CG18:CH18"/>
    <mergeCell ref="CI18:CP18"/>
    <mergeCell ref="CQ18:CS18"/>
    <mergeCell ref="CT18:CV18"/>
    <mergeCell ref="AY18:AZ18"/>
    <mergeCell ref="BA18:BH18"/>
    <mergeCell ref="BI18:BK18"/>
    <mergeCell ref="BL18:BN18"/>
    <mergeCell ref="BQ18:BR18"/>
    <mergeCell ref="BS18:BZ18"/>
    <mergeCell ref="AA18:AC18"/>
    <mergeCell ref="AD18:AF18"/>
    <mergeCell ref="AI18:AJ18"/>
    <mergeCell ref="AK18:AR18"/>
    <mergeCell ref="AS18:AU18"/>
    <mergeCell ref="AV18:AX18"/>
    <mergeCell ref="A18:B18"/>
    <mergeCell ref="C18:J18"/>
    <mergeCell ref="K18:M18"/>
    <mergeCell ref="N18:P18"/>
    <mergeCell ref="Q18:R18"/>
    <mergeCell ref="S18:Z18"/>
    <mergeCell ref="CA17:CC17"/>
    <mergeCell ref="CD17:CF17"/>
    <mergeCell ref="CG17:CH17"/>
    <mergeCell ref="CI17:CP17"/>
    <mergeCell ref="CQ17:CS17"/>
    <mergeCell ref="CT17:CV17"/>
    <mergeCell ref="AY17:AZ17"/>
    <mergeCell ref="BA17:BH17"/>
    <mergeCell ref="BI17:BK17"/>
    <mergeCell ref="BL17:BN17"/>
    <mergeCell ref="BQ17:BR17"/>
    <mergeCell ref="BS17:BZ17"/>
    <mergeCell ref="AA17:AC17"/>
    <mergeCell ref="AD17:AF17"/>
    <mergeCell ref="AI17:AJ17"/>
    <mergeCell ref="AK17:AR17"/>
    <mergeCell ref="AS17:AU17"/>
    <mergeCell ref="AV17:AX17"/>
    <mergeCell ref="A17:B17"/>
    <mergeCell ref="C17:J17"/>
    <mergeCell ref="K17:M17"/>
    <mergeCell ref="N17:P17"/>
    <mergeCell ref="Q17:R17"/>
    <mergeCell ref="S17:Z17"/>
    <mergeCell ref="CA16:CC16"/>
    <mergeCell ref="CD16:CF16"/>
    <mergeCell ref="CG16:CH16"/>
    <mergeCell ref="CI16:CP16"/>
    <mergeCell ref="CQ16:CS16"/>
    <mergeCell ref="CT16:CV16"/>
    <mergeCell ref="AY16:AZ16"/>
    <mergeCell ref="BA16:BH16"/>
    <mergeCell ref="BI16:BK16"/>
    <mergeCell ref="BL16:BN16"/>
    <mergeCell ref="BQ16:BR16"/>
    <mergeCell ref="BS16:BZ16"/>
    <mergeCell ref="AA16:AC16"/>
    <mergeCell ref="AD16:AF16"/>
    <mergeCell ref="AI16:AJ16"/>
    <mergeCell ref="AK16:AR16"/>
    <mergeCell ref="AS16:AU16"/>
    <mergeCell ref="AV16:AX16"/>
    <mergeCell ref="A16:B16"/>
    <mergeCell ref="C16:J16"/>
    <mergeCell ref="K16:M16"/>
    <mergeCell ref="N16:P16"/>
    <mergeCell ref="Q16:R16"/>
    <mergeCell ref="S16:Z16"/>
    <mergeCell ref="CA15:CC15"/>
    <mergeCell ref="CD15:CF15"/>
    <mergeCell ref="CG15:CH15"/>
    <mergeCell ref="CI15:CP15"/>
    <mergeCell ref="CQ15:CS15"/>
    <mergeCell ref="CT15:CV15"/>
    <mergeCell ref="AY15:AZ15"/>
    <mergeCell ref="BA15:BH15"/>
    <mergeCell ref="BI15:BK15"/>
    <mergeCell ref="BL15:BN15"/>
    <mergeCell ref="BQ15:BR15"/>
    <mergeCell ref="BS15:BZ15"/>
    <mergeCell ref="AA15:AC15"/>
    <mergeCell ref="AD15:AF15"/>
    <mergeCell ref="AI15:AJ15"/>
    <mergeCell ref="AK15:AR15"/>
    <mergeCell ref="AS15:AU15"/>
    <mergeCell ref="AV15:AX15"/>
    <mergeCell ref="CG14:CH14"/>
    <mergeCell ref="CI14:CP14"/>
    <mergeCell ref="CQ14:CS14"/>
    <mergeCell ref="CT14:CV14"/>
    <mergeCell ref="A15:B15"/>
    <mergeCell ref="C15:J15"/>
    <mergeCell ref="K15:M15"/>
    <mergeCell ref="N15:P15"/>
    <mergeCell ref="Q15:R15"/>
    <mergeCell ref="S15:Z15"/>
    <mergeCell ref="BA14:BH14"/>
    <mergeCell ref="BI14:BK14"/>
    <mergeCell ref="BL14:BN14"/>
    <mergeCell ref="BQ14:BZ14"/>
    <mergeCell ref="CA14:CC14"/>
    <mergeCell ref="CD14:CF14"/>
    <mergeCell ref="AA14:AC14"/>
    <mergeCell ref="AD14:AF14"/>
    <mergeCell ref="AI14:AR14"/>
    <mergeCell ref="AS14:AU14"/>
    <mergeCell ref="AV14:AX14"/>
    <mergeCell ref="AY14:AZ14"/>
    <mergeCell ref="CD13:CF13"/>
    <mergeCell ref="CG13:CH13"/>
    <mergeCell ref="CI13:CP13"/>
    <mergeCell ref="CQ13:CS13"/>
    <mergeCell ref="CT13:CV13"/>
    <mergeCell ref="A14:J14"/>
    <mergeCell ref="K14:M14"/>
    <mergeCell ref="N14:P14"/>
    <mergeCell ref="Q14:R14"/>
    <mergeCell ref="S14:Z14"/>
    <mergeCell ref="BA13:BH13"/>
    <mergeCell ref="BI13:BK13"/>
    <mergeCell ref="BL13:BN13"/>
    <mergeCell ref="BQ13:BR13"/>
    <mergeCell ref="BS13:BZ13"/>
    <mergeCell ref="CA13:CC13"/>
    <mergeCell ref="AD13:AF13"/>
    <mergeCell ref="AI13:AJ13"/>
    <mergeCell ref="AK13:AR13"/>
    <mergeCell ref="AS13:AU13"/>
    <mergeCell ref="AV13:AX13"/>
    <mergeCell ref="AY13:AZ13"/>
    <mergeCell ref="CA12:CL12"/>
    <mergeCell ref="CM12:CR12"/>
    <mergeCell ref="CS12:CV12"/>
    <mergeCell ref="A13:B13"/>
    <mergeCell ref="C13:J13"/>
    <mergeCell ref="K13:M13"/>
    <mergeCell ref="N13:P13"/>
    <mergeCell ref="Q13:R13"/>
    <mergeCell ref="S13:Z13"/>
    <mergeCell ref="AA13:AC13"/>
    <mergeCell ref="AQ12:AR12"/>
    <mergeCell ref="AS12:BD12"/>
    <mergeCell ref="BE12:BJ12"/>
    <mergeCell ref="BK12:BN12"/>
    <mergeCell ref="BQ12:BX12"/>
    <mergeCell ref="BY12:BZ12"/>
    <mergeCell ref="A12:H12"/>
    <mergeCell ref="I12:J12"/>
    <mergeCell ref="K12:V12"/>
    <mergeCell ref="W12:AB12"/>
    <mergeCell ref="AC12:AF12"/>
    <mergeCell ref="AI12:AP12"/>
    <mergeCell ref="BJ8:BQ10"/>
    <mergeCell ref="CJ8:CV8"/>
    <mergeCell ref="I9:AE10"/>
    <mergeCell ref="AP9:AU9"/>
    <mergeCell ref="AW9:BA9"/>
    <mergeCell ref="CJ9:CV9"/>
    <mergeCell ref="AP10:AU10"/>
    <mergeCell ref="BA10:BC10"/>
    <mergeCell ref="CJ10:CV10"/>
    <mergeCell ref="AW7:BA7"/>
    <mergeCell ref="BE7:BI7"/>
    <mergeCell ref="BJ7:BQ7"/>
    <mergeCell ref="BR7:CI10"/>
    <mergeCell ref="CJ7:CV7"/>
    <mergeCell ref="I8:AE8"/>
    <mergeCell ref="AF8:AO10"/>
    <mergeCell ref="AP8:AU8"/>
    <mergeCell ref="AV8:BD8"/>
    <mergeCell ref="BE8:BI10"/>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s>
  <phoneticPr fontId="3"/>
  <conditionalFormatting sqref="A12 W12:AB12">
    <cfRule type="cellIs" dxfId="213" priority="79" stopIfTrue="1" operator="equal">
      <formula>0</formula>
    </cfRule>
  </conditionalFormatting>
  <conditionalFormatting sqref="A47 A50:A51">
    <cfRule type="expression" dxfId="212" priority="4">
      <formula>$BW$63="●"</formula>
    </cfRule>
  </conditionalFormatting>
  <conditionalFormatting sqref="A23:B32 Q34:R42">
    <cfRule type="expression" dxfId="211" priority="43" stopIfTrue="1">
      <formula>$BW$62="●"</formula>
    </cfRule>
  </conditionalFormatting>
  <conditionalFormatting sqref="A34:B40">
    <cfRule type="expression" dxfId="210" priority="42" stopIfTrue="1">
      <formula>$BW$62="●"</formula>
    </cfRule>
  </conditionalFormatting>
  <conditionalFormatting sqref="A42:B43">
    <cfRule type="expression" dxfId="209" priority="41" stopIfTrue="1">
      <formula>$BW$62="●"</formula>
    </cfRule>
  </conditionalFormatting>
  <conditionalFormatting sqref="A45:B46">
    <cfRule type="expression" dxfId="208" priority="20" stopIfTrue="1">
      <formula>$BW$62="●"</formula>
    </cfRule>
  </conditionalFormatting>
  <conditionalFormatting sqref="A47:B47">
    <cfRule type="expression" dxfId="207" priority="24" stopIfTrue="1">
      <formula>$BW$63="●"</formula>
    </cfRule>
  </conditionalFormatting>
  <conditionalFormatting sqref="A52:B58">
    <cfRule type="expression" dxfId="206" priority="40" stopIfTrue="1">
      <formula>$BW$62="●"</formula>
    </cfRule>
  </conditionalFormatting>
  <conditionalFormatting sqref="C15:J16 S17:Z17 S21:Z21 C23:J23 C26:J26 C34:J40">
    <cfRule type="expression" dxfId="205" priority="83" stopIfTrue="1">
      <formula>$CH$58="●"</formula>
    </cfRule>
  </conditionalFormatting>
  <conditionalFormatting sqref="C18:J20">
    <cfRule type="expression" dxfId="204" priority="14" stopIfTrue="1">
      <formula>$CH$58="●"</formula>
    </cfRule>
  </conditionalFormatting>
  <conditionalFormatting sqref="C45:J47">
    <cfRule type="expression" dxfId="203" priority="17" stopIfTrue="1">
      <formula>$CH$58="●"</formula>
    </cfRule>
  </conditionalFormatting>
  <conditionalFormatting sqref="I12">
    <cfRule type="expression" dxfId="202" priority="78" stopIfTrue="1">
      <formula>A12=0</formula>
    </cfRule>
  </conditionalFormatting>
  <conditionalFormatting sqref="J12">
    <cfRule type="expression" dxfId="201" priority="80" stopIfTrue="1">
      <formula>#REF!=0</formula>
    </cfRule>
  </conditionalFormatting>
  <conditionalFormatting sqref="K15:M16 K24:M27 K54:M55 K58:M58">
    <cfRule type="expression" dxfId="200" priority="87" stopIfTrue="1">
      <formula>$DQ$70="●"</formula>
    </cfRule>
  </conditionalFormatting>
  <conditionalFormatting sqref="K17:M17">
    <cfRule type="expression" dxfId="198" priority="99" stopIfTrue="1">
      <formula>$DQ$66="●"</formula>
    </cfRule>
    <cfRule type="expression" dxfId="199" priority="100" stopIfTrue="1">
      <formula>$DQ$70="●"</formula>
    </cfRule>
  </conditionalFormatting>
  <conditionalFormatting sqref="K18:M19 AA37:AC42">
    <cfRule type="expression" dxfId="197" priority="15" stopIfTrue="1">
      <formula>$DQ$65="●"</formula>
    </cfRule>
  </conditionalFormatting>
  <conditionalFormatting sqref="K20:M20 K31:M32">
    <cfRule type="expression" dxfId="195" priority="92" stopIfTrue="1">
      <formula>$DQ$66="●"</formula>
    </cfRule>
    <cfRule type="expression" dxfId="196" priority="93" stopIfTrue="1">
      <formula>$DQ$67="●"</formula>
    </cfRule>
  </conditionalFormatting>
  <conditionalFormatting sqref="K21:M21">
    <cfRule type="expression" dxfId="193" priority="101" stopIfTrue="1">
      <formula>$DQ$65="●"</formula>
    </cfRule>
    <cfRule type="expression" dxfId="194" priority="102" stopIfTrue="1">
      <formula>$DQ$69="●"</formula>
    </cfRule>
  </conditionalFormatting>
  <conditionalFormatting sqref="K23:M23">
    <cfRule type="expression" dxfId="192" priority="103" stopIfTrue="1">
      <formula>$DQ$69="●"</formula>
    </cfRule>
    <cfRule type="expression" dxfId="191" priority="104" stopIfTrue="1">
      <formula>$DQ$70="●"</formula>
    </cfRule>
  </conditionalFormatting>
  <conditionalFormatting sqref="K28:M29">
    <cfRule type="expression" dxfId="190" priority="91" stopIfTrue="1">
      <formula>$DQ$71="●"</formula>
    </cfRule>
  </conditionalFormatting>
  <conditionalFormatting sqref="K30:M30">
    <cfRule type="expression" dxfId="187" priority="105" stopIfTrue="1">
      <formula>$DQ$65="●"</formula>
    </cfRule>
    <cfRule type="expression" dxfId="188" priority="106" stopIfTrue="1">
      <formula>$DQ$67="●"</formula>
    </cfRule>
    <cfRule type="expression" dxfId="189" priority="107" stopIfTrue="1">
      <formula>$DQ$70="●"</formula>
    </cfRule>
  </conditionalFormatting>
  <conditionalFormatting sqref="K34:M40">
    <cfRule type="expression" dxfId="186" priority="94" stopIfTrue="1">
      <formula>$DQ$68="●"</formula>
    </cfRule>
    <cfRule type="expression" dxfId="185" priority="95" stopIfTrue="1">
      <formula>$DQ$69="●"</formula>
    </cfRule>
  </conditionalFormatting>
  <conditionalFormatting sqref="K45:M47">
    <cfRule type="expression" dxfId="184" priority="18" stopIfTrue="1">
      <formula>$DQ$69="●"</formula>
    </cfRule>
  </conditionalFormatting>
  <conditionalFormatting sqref="K45:M48">
    <cfRule type="expression" dxfId="183" priority="19" stopIfTrue="1">
      <formula>$DQ$65="●"</formula>
    </cfRule>
  </conditionalFormatting>
  <conditionalFormatting sqref="Q14:R22">
    <cfRule type="expression" dxfId="182" priority="39" stopIfTrue="1">
      <formula>$BW$62="●"</formula>
    </cfRule>
  </conditionalFormatting>
  <conditionalFormatting sqref="Q24:R32">
    <cfRule type="expression" dxfId="181" priority="13" stopIfTrue="1">
      <formula>$BW$62="●"</formula>
    </cfRule>
  </conditionalFormatting>
  <conditionalFormatting sqref="Q44:R48">
    <cfRule type="expression" dxfId="180" priority="27" stopIfTrue="1">
      <formula>$BW$62="●"</formula>
    </cfRule>
  </conditionalFormatting>
  <conditionalFormatting sqref="Q51:R54">
    <cfRule type="expression" dxfId="179" priority="138" stopIfTrue="1">
      <formula>$BW$64="●"</formula>
    </cfRule>
  </conditionalFormatting>
  <conditionalFormatting sqref="S14:Z16 BS15:BZ21 C17:J17 S18:Z18 S20:Z20 C21:J21 S22:Z22 C27:J31 S29:Z32 S34:Z36 S38:Z42 C48:J48 C50:J56 C58:J58">
    <cfRule type="expression" dxfId="178" priority="81" stopIfTrue="1">
      <formula>$CH$56="●"</formula>
    </cfRule>
  </conditionalFormatting>
  <conditionalFormatting sqref="S19:Z19 C24:J25 S28:Z28 C32:J32 C42:J43 S51:Z54 C57:J57">
    <cfRule type="expression" dxfId="177" priority="82" stopIfTrue="1">
      <formula>$CH$57="●"</formula>
    </cfRule>
  </conditionalFormatting>
  <conditionalFormatting sqref="S24:Z27">
    <cfRule type="expression" dxfId="176" priority="10" stopIfTrue="1">
      <formula>$CH$56="●"</formula>
    </cfRule>
  </conditionalFormatting>
  <conditionalFormatting sqref="S44:Z48">
    <cfRule type="expression" dxfId="175" priority="25" stopIfTrue="1">
      <formula>$CH$57="●"</formula>
    </cfRule>
  </conditionalFormatting>
  <conditionalFormatting sqref="AA14:AC15">
    <cfRule type="expression" dxfId="174" priority="86" stopIfTrue="1">
      <formula>$DQ$69="●"</formula>
    </cfRule>
  </conditionalFormatting>
  <conditionalFormatting sqref="AA16:AC18 K42:M43">
    <cfRule type="expression" dxfId="173" priority="84" stopIfTrue="1">
      <formula>$DQ$65="●"</formula>
    </cfRule>
  </conditionalFormatting>
  <conditionalFormatting sqref="AA19:AC20">
    <cfRule type="expression" dxfId="171" priority="96" stopIfTrue="1">
      <formula>$DQ$66="●"</formula>
    </cfRule>
    <cfRule type="expression" dxfId="170" priority="97" stopIfTrue="1">
      <formula>$DQ$67="●"</formula>
    </cfRule>
    <cfRule type="expression" dxfId="172" priority="98" stopIfTrue="1">
      <formula>$DQ$70="●"</formula>
    </cfRule>
  </conditionalFormatting>
  <conditionalFormatting sqref="AA21:AC22 K50:M53 K56:M57">
    <cfRule type="expression" dxfId="169" priority="88" stopIfTrue="1">
      <formula>$DQ$71="●"</formula>
    </cfRule>
  </conditionalFormatting>
  <conditionalFormatting sqref="AA24:AC27">
    <cfRule type="expression" dxfId="168" priority="12" stopIfTrue="1">
      <formula>$DQ$69="●"</formula>
    </cfRule>
  </conditionalFormatting>
  <conditionalFormatting sqref="AA24:AC32">
    <cfRule type="expression" dxfId="167" priority="11" stopIfTrue="1">
      <formula>$DQ$65="●"</formula>
    </cfRule>
  </conditionalFormatting>
  <conditionalFormatting sqref="AA34:AC37">
    <cfRule type="expression" dxfId="166" priority="85" stopIfTrue="1">
      <formula>$DQ$66="●"</formula>
    </cfRule>
  </conditionalFormatting>
  <conditionalFormatting sqref="AA37:AC37">
    <cfRule type="expression" dxfId="165" priority="108" stopIfTrue="1">
      <formula>$DQ$69="●"</formula>
    </cfRule>
  </conditionalFormatting>
  <conditionalFormatting sqref="AA44:AC48">
    <cfRule type="expression" dxfId="164" priority="26" stopIfTrue="1">
      <formula>$DQ$66="●"</formula>
    </cfRule>
  </conditionalFormatting>
  <conditionalFormatting sqref="AA51:AC54 AA17:AC17">
    <cfRule type="expression" dxfId="163" priority="90" stopIfTrue="1">
      <formula>$DQ$66="●"</formula>
    </cfRule>
  </conditionalFormatting>
  <conditionalFormatting sqref="AA51:AC54">
    <cfRule type="expression" dxfId="162" priority="89" stopIfTrue="1">
      <formula>$DQ$65="●"</formula>
    </cfRule>
  </conditionalFormatting>
  <conditionalFormatting sqref="AC12">
    <cfRule type="expression" dxfId="161" priority="77" stopIfTrue="1">
      <formula>W12=0</formula>
    </cfRule>
  </conditionalFormatting>
  <conditionalFormatting sqref="AF8:AO10 AI12 BE12:BJ12">
    <cfRule type="cellIs" dxfId="160" priority="111" stopIfTrue="1" operator="equal">
      <formula>0</formula>
    </cfRule>
  </conditionalFormatting>
  <conditionalFormatting sqref="AI15:AJ18 A15:B21 BQ15:BR21 AI20:AJ31 AY27:AZ36 AI33:AJ34 AI39:AJ41 AI43:AJ46 AY43:AZ51 A48:B48 AI48:AJ49 AY53:AZ56">
    <cfRule type="expression" dxfId="159" priority="16" stopIfTrue="1">
      <formula>$BW$62="●"</formula>
    </cfRule>
  </conditionalFormatting>
  <conditionalFormatting sqref="AI36:AJ37">
    <cfRule type="expression" dxfId="158" priority="30" stopIfTrue="1">
      <formula>$BW$62="●"</formula>
    </cfRule>
  </conditionalFormatting>
  <conditionalFormatting sqref="AK15:AR18 BA27:BH36 BA43:BH51 AK48:AR49">
    <cfRule type="expression" dxfId="157" priority="135" stopIfTrue="1">
      <formula>$CH$56="●"</formula>
    </cfRule>
  </conditionalFormatting>
  <conditionalFormatting sqref="AK20:AR31 AK39:AR40 BA53:BH56">
    <cfRule type="expression" dxfId="156" priority="134" stopIfTrue="1">
      <formula>$CH$58="●"</formula>
    </cfRule>
  </conditionalFormatting>
  <conditionalFormatting sqref="AK36:AR37">
    <cfRule type="expression" dxfId="155" priority="29" stopIfTrue="1">
      <formula>$CH$57="●"</formula>
    </cfRule>
  </conditionalFormatting>
  <conditionalFormatting sqref="AP10:AU10">
    <cfRule type="cellIs" dxfId="154" priority="113" stopIfTrue="1" operator="equal">
      <formula>0</formula>
    </cfRule>
  </conditionalFormatting>
  <conditionalFormatting sqref="AQ12">
    <cfRule type="expression" dxfId="153" priority="110" stopIfTrue="1">
      <formula>AI12=0</formula>
    </cfRule>
  </conditionalFormatting>
  <conditionalFormatting sqref="AR12">
    <cfRule type="expression" dxfId="152" priority="112" stopIfTrue="1">
      <formula>#REF!=0</formula>
    </cfRule>
  </conditionalFormatting>
  <conditionalFormatting sqref="AS15:AU18 BI16:BK16 BI18:BK19 BI23:BK24 AS24:AU24 AS31:AU31 AS39:AU39 AS41:AU41 BI43:BK51">
    <cfRule type="expression" dxfId="151" priority="117" stopIfTrue="1">
      <formula>$CT$56="●"</formula>
    </cfRule>
  </conditionalFormatting>
  <conditionalFormatting sqref="AS20:AU21">
    <cfRule type="expression" dxfId="150" priority="128" stopIfTrue="1">
      <formula>$CT$57="●"</formula>
    </cfRule>
  </conditionalFormatting>
  <conditionalFormatting sqref="AS25:AU27">
    <cfRule type="expression" dxfId="149" priority="114" stopIfTrue="1">
      <formula>$CT$57="●"</formula>
    </cfRule>
  </conditionalFormatting>
  <conditionalFormatting sqref="AS33:AU34 BI38:BK38 BI41:BK41">
    <cfRule type="expression" dxfId="148" priority="116" stopIfTrue="1">
      <formula>$CT$58="●"</formula>
    </cfRule>
  </conditionalFormatting>
  <conditionalFormatting sqref="AS36:AU37">
    <cfRule type="expression" dxfId="147" priority="28" stopIfTrue="1">
      <formula>$CT$58="●"</formula>
    </cfRule>
  </conditionalFormatting>
  <conditionalFormatting sqref="AS40:AU40">
    <cfRule type="expression" dxfId="145" priority="132" stopIfTrue="1">
      <formula>$CT$55="●"</formula>
    </cfRule>
    <cfRule type="expression" dxfId="146" priority="133" stopIfTrue="1">
      <formula>$CT$57="●"</formula>
    </cfRule>
  </conditionalFormatting>
  <conditionalFormatting sqref="AS45:AU46 AS48:AU49 BI53:BK56">
    <cfRule type="expression" dxfId="144" priority="129" stopIfTrue="1">
      <formula>$CT$52="●"</formula>
    </cfRule>
    <cfRule type="expression" dxfId="143" priority="130" stopIfTrue="1">
      <formula>$CT$56="●"</formula>
    </cfRule>
    <cfRule type="expression" dxfId="142" priority="131" stopIfTrue="1">
      <formula>$CT$57="●"</formula>
    </cfRule>
  </conditionalFormatting>
  <conditionalFormatting sqref="AY14:AZ25">
    <cfRule type="expression" dxfId="141" priority="137" stopIfTrue="1">
      <formula>$BW$62="●"</formula>
    </cfRule>
  </conditionalFormatting>
  <conditionalFormatting sqref="AY38:AZ41">
    <cfRule type="expression" dxfId="140" priority="9" stopIfTrue="1">
      <formula>$BW$62="●"</formula>
    </cfRule>
  </conditionalFormatting>
  <conditionalFormatting sqref="BA14:BH25 AK33:AR34 AK41:AR41 AK43:AR46">
    <cfRule type="expression" dxfId="139" priority="136" stopIfTrue="1">
      <formula>$CH$57="●"</formula>
    </cfRule>
  </conditionalFormatting>
  <conditionalFormatting sqref="BA38:BH41">
    <cfRule type="expression" dxfId="138" priority="5" stopIfTrue="1">
      <formula>$CH$58="●"</formula>
    </cfRule>
  </conditionalFormatting>
  <conditionalFormatting sqref="BI14:BK15 AS20:AU23 AS28:AU30">
    <cfRule type="expression" dxfId="137" priority="124" stopIfTrue="1">
      <formula>$CT$56="●"</formula>
    </cfRule>
  </conditionalFormatting>
  <conditionalFormatting sqref="BI14:BK15 AS22:AU23 AS28:AU30">
    <cfRule type="expression" dxfId="136" priority="123" stopIfTrue="1">
      <formula>$CT$55="●"</formula>
    </cfRule>
  </conditionalFormatting>
  <conditionalFormatting sqref="BI17:BK17 BI32:BK34">
    <cfRule type="expression" dxfId="135" priority="119" stopIfTrue="1">
      <formula>$CT$55="●"</formula>
    </cfRule>
  </conditionalFormatting>
  <conditionalFormatting sqref="BI20:BK21 BI25:BK25 BI35:BK35">
    <cfRule type="expression" dxfId="134" priority="115" stopIfTrue="1">
      <formula>$CT$57="●"</formula>
    </cfRule>
  </conditionalFormatting>
  <conditionalFormatting sqref="BI22:BK22 BI36:BK36">
    <cfRule type="expression" dxfId="133" priority="125" stopIfTrue="1">
      <formula>$CT$52="●"</formula>
    </cfRule>
  </conditionalFormatting>
  <conditionalFormatting sqref="BI27:BK28 BI30:BK31 AS44:AU44">
    <cfRule type="expression" dxfId="132" priority="118" stopIfTrue="1">
      <formula>$CT$56="●"</formula>
    </cfRule>
  </conditionalFormatting>
  <conditionalFormatting sqref="BI29:BK29 AS43:AU43">
    <cfRule type="expression" dxfId="129" priority="120" stopIfTrue="1">
      <formula>$CT$52="●"</formula>
    </cfRule>
    <cfRule type="expression" dxfId="130" priority="121" stopIfTrue="1">
      <formula>$CT$55="●"</formula>
    </cfRule>
    <cfRule type="expression" dxfId="131" priority="122" stopIfTrue="1">
      <formula>$CT$56="●"</formula>
    </cfRule>
  </conditionalFormatting>
  <conditionalFormatting sqref="BI32:BK33">
    <cfRule type="expression" dxfId="128" priority="126" stopIfTrue="1">
      <formula>$CT$56="●"</formula>
    </cfRule>
    <cfRule type="expression" dxfId="127" priority="127" stopIfTrue="1">
      <formula>$CT$57="●"</formula>
    </cfRule>
  </conditionalFormatting>
  <conditionalFormatting sqref="BI39:BK40">
    <cfRule type="expression" dxfId="126" priority="6" stopIfTrue="1">
      <formula>$CT$52="●"</formula>
    </cfRule>
    <cfRule type="expression" dxfId="125" priority="7" stopIfTrue="1">
      <formula>$CT$56="●"</formula>
    </cfRule>
    <cfRule type="expression" dxfId="124" priority="8" stopIfTrue="1">
      <formula>$CT$57="●"</formula>
    </cfRule>
  </conditionalFormatting>
  <conditionalFormatting sqref="BK12">
    <cfRule type="expression" dxfId="123" priority="109" stopIfTrue="1">
      <formula>BE12=0</formula>
    </cfRule>
  </conditionalFormatting>
  <conditionalFormatting sqref="BQ12 CM12:CR12">
    <cfRule type="cellIs" dxfId="122" priority="46" stopIfTrue="1" operator="equal">
      <formula>0</formula>
    </cfRule>
  </conditionalFormatting>
  <conditionalFormatting sqref="BQ23:BR33">
    <cfRule type="expression" dxfId="121" priority="1" stopIfTrue="1">
      <formula>$BW$62="●"</formula>
    </cfRule>
  </conditionalFormatting>
  <conditionalFormatting sqref="BQ35:BR38">
    <cfRule type="expression" dxfId="120" priority="38" stopIfTrue="1">
      <formula>$BW$62="●"</formula>
    </cfRule>
  </conditionalFormatting>
  <conditionalFormatting sqref="BQ40:BR44">
    <cfRule type="expression" dxfId="119" priority="37" stopIfTrue="1">
      <formula>$BW$62="●"</formula>
    </cfRule>
  </conditionalFormatting>
  <conditionalFormatting sqref="BQ46:BR51">
    <cfRule type="expression" dxfId="118" priority="33" stopIfTrue="1">
      <formula>$BW$62="●"</formula>
    </cfRule>
  </conditionalFormatting>
  <conditionalFormatting sqref="BS23:BZ25">
    <cfRule type="expression" dxfId="117" priority="50" stopIfTrue="1">
      <formula>$CH$58="●"</formula>
    </cfRule>
  </conditionalFormatting>
  <conditionalFormatting sqref="BS26:BZ33">
    <cfRule type="expression" dxfId="116" priority="3" stopIfTrue="1">
      <formula>$CH$56="●"</formula>
    </cfRule>
  </conditionalFormatting>
  <conditionalFormatting sqref="BS46:BZ51">
    <cfRule type="expression" dxfId="115" priority="32" stopIfTrue="1">
      <formula>$CH$56="●"</formula>
    </cfRule>
  </conditionalFormatting>
  <conditionalFormatting sqref="BY12">
    <cfRule type="expression" dxfId="114" priority="45" stopIfTrue="1">
      <formula>BQ12=0</formula>
    </cfRule>
  </conditionalFormatting>
  <conditionalFormatting sqref="BZ12">
    <cfRule type="expression" dxfId="113" priority="47" stopIfTrue="1">
      <formula>#REF!=0</formula>
    </cfRule>
  </conditionalFormatting>
  <conditionalFormatting sqref="CA15:CC15 CQ17:CS17 CQ32:CS35 CQ38:CS39">
    <cfRule type="expression" dxfId="112" priority="51" stopIfTrue="1">
      <formula>$DQ$65="●"</formula>
    </cfRule>
  </conditionalFormatting>
  <conditionalFormatting sqref="CA16:CC16 CQ18:CS18 CA19:CC19 CQ20:CS20 CQ23:CS23 CA23:CC25 CQ26:CS28 CA30:CC30 CA40:CC44 CA51:CC51">
    <cfRule type="expression" dxfId="111" priority="61" stopIfTrue="1">
      <formula>$DQ$71="●"</formula>
    </cfRule>
  </conditionalFormatting>
  <conditionalFormatting sqref="CA17:CC17 CQ36:CS37">
    <cfRule type="expression" dxfId="110" priority="56" stopIfTrue="1">
      <formula>$DQ$68="●"</formula>
    </cfRule>
  </conditionalFormatting>
  <conditionalFormatting sqref="CA18:CC18">
    <cfRule type="expression" dxfId="109" priority="64" stopIfTrue="1">
      <formula>$DQ$65="●"</formula>
    </cfRule>
    <cfRule type="expression" dxfId="108" priority="65" stopIfTrue="1">
      <formula>$DQ$69="●"</formula>
    </cfRule>
    <cfRule type="expression" dxfId="107" priority="66" stopIfTrue="1">
      <formula>$DQ$71="●"</formula>
    </cfRule>
  </conditionalFormatting>
  <conditionalFormatting sqref="CA21:CC21 CA26:CC26">
    <cfRule type="expression" dxfId="106" priority="62" stopIfTrue="1">
      <formula>$DQ$65="●"</formula>
    </cfRule>
    <cfRule type="expression" dxfId="105" priority="63" stopIfTrue="1">
      <formula>$DQ$69="●"</formula>
    </cfRule>
  </conditionalFormatting>
  <conditionalFormatting sqref="CA28:CC29">
    <cfRule type="expression" dxfId="102" priority="21" stopIfTrue="1">
      <formula>$DQ$65="●"</formula>
    </cfRule>
    <cfRule type="expression" dxfId="103" priority="22" stopIfTrue="1">
      <formula>$DQ$66="●"</formula>
    </cfRule>
    <cfRule type="expression" dxfId="104" priority="23" stopIfTrue="1">
      <formula>$DQ$69="●"</formula>
    </cfRule>
  </conditionalFormatting>
  <conditionalFormatting sqref="CA31:CC32">
    <cfRule type="expression" dxfId="101" priority="2" stopIfTrue="1">
      <formula>$DQ$66="●"</formula>
    </cfRule>
  </conditionalFormatting>
  <conditionalFormatting sqref="CA33:CC33">
    <cfRule type="expression" dxfId="100" priority="67" stopIfTrue="1">
      <formula>$DQ$65="●"</formula>
    </cfRule>
    <cfRule type="expression" dxfId="99" priority="68" stopIfTrue="1">
      <formula>$DQ$68="●"</formula>
    </cfRule>
  </conditionalFormatting>
  <conditionalFormatting sqref="CA35:CC35">
    <cfRule type="expression" dxfId="97" priority="57" stopIfTrue="1">
      <formula>$DQ$67="●"</formula>
    </cfRule>
    <cfRule type="expression" dxfId="98" priority="58" stopIfTrue="1">
      <formula>$DQ$68="●"</formula>
    </cfRule>
  </conditionalFormatting>
  <conditionalFormatting sqref="CA37:CC37">
    <cfRule type="expression" dxfId="96" priority="54" stopIfTrue="1">
      <formula>$DQ$70="●"</formula>
    </cfRule>
  </conditionalFormatting>
  <conditionalFormatting sqref="CA38:CC38">
    <cfRule type="expression" dxfId="95" priority="69" stopIfTrue="1">
      <formula>$DQ$67="●"</formula>
    </cfRule>
    <cfRule type="expression" dxfId="94" priority="70" stopIfTrue="1">
      <formula>$DQ$70="●"</formula>
    </cfRule>
  </conditionalFormatting>
  <conditionalFormatting sqref="CA46:CC49">
    <cfRule type="expression" dxfId="93" priority="31" stopIfTrue="1">
      <formula>$DQ$71="●"</formula>
    </cfRule>
  </conditionalFormatting>
  <conditionalFormatting sqref="CA50:CC50">
    <cfRule type="expression" dxfId="91" priority="71" stopIfTrue="1">
      <formula>$DQ$65="●"</formula>
    </cfRule>
    <cfRule type="expression" dxfId="92" priority="72" stopIfTrue="1">
      <formula>$DQ$71="●"</formula>
    </cfRule>
  </conditionalFormatting>
  <conditionalFormatting sqref="CG14:CH21">
    <cfRule type="expression" dxfId="90" priority="36" stopIfTrue="1">
      <formula>$BW$62="●"</formula>
    </cfRule>
  </conditionalFormatting>
  <conditionalFormatting sqref="CG23:CH30">
    <cfRule type="expression" dxfId="89" priority="35" stopIfTrue="1">
      <formula>$BW$62="●"</formula>
    </cfRule>
  </conditionalFormatting>
  <conditionalFormatting sqref="CG32:CH39">
    <cfRule type="expression" dxfId="88" priority="34" stopIfTrue="1">
      <formula>$BW$62="●"</formula>
    </cfRule>
  </conditionalFormatting>
  <conditionalFormatting sqref="CI14:CP21 CI23:CP30 CI32:CP34 BS35:BZ38 CI36:CP37 CI39:CP39 BS40:BZ44">
    <cfRule type="expression" dxfId="87" priority="48" stopIfTrue="1">
      <formula>$CH$56="●"</formula>
    </cfRule>
  </conditionalFormatting>
  <conditionalFormatting sqref="CI35:CP35 CI38:CP38">
    <cfRule type="expression" dxfId="86" priority="49" stopIfTrue="1">
      <formula>$CH$57="●"</formula>
    </cfRule>
  </conditionalFormatting>
  <conditionalFormatting sqref="CQ14:CS14 CQ16:CS16 CQ19:CS19 CA20:CC20 CA27:CC27 CQ29:CS30">
    <cfRule type="expression" dxfId="85" priority="55" stopIfTrue="1">
      <formula>$DQ$67="●"</formula>
    </cfRule>
  </conditionalFormatting>
  <conditionalFormatting sqref="CQ15:CS15">
    <cfRule type="expression" dxfId="84" priority="52" stopIfTrue="1">
      <formula>$DQ$66="●"</formula>
    </cfRule>
  </conditionalFormatting>
  <conditionalFormatting sqref="CQ21:CS21">
    <cfRule type="expression" dxfId="83" priority="73" stopIfTrue="1">
      <formula>$DQ$65="●"</formula>
    </cfRule>
    <cfRule type="expression" dxfId="82" priority="74" stopIfTrue="1">
      <formula>$DQ$66="●"</formula>
    </cfRule>
    <cfRule type="expression" dxfId="81" priority="75" stopIfTrue="1">
      <formula>$DQ$67="●"</formula>
    </cfRule>
  </conditionalFormatting>
  <conditionalFormatting sqref="CQ24:CS25 CA36:CC36">
    <cfRule type="expression" dxfId="80" priority="53" stopIfTrue="1">
      <formula>$DQ$69="●"</formula>
    </cfRule>
  </conditionalFormatting>
  <conditionalFormatting sqref="CQ32:CS33">
    <cfRule type="expression" dxfId="79" priority="76" stopIfTrue="1">
      <formula>$DQ$66="●"</formula>
    </cfRule>
  </conditionalFormatting>
  <conditionalFormatting sqref="CQ38:CS38">
    <cfRule type="expression" dxfId="77" priority="59" stopIfTrue="1">
      <formula>$DQ$66="●"</formula>
    </cfRule>
    <cfRule type="expression" dxfId="78" priority="60" stopIfTrue="1">
      <formula>$DQ$67="●"</formula>
    </cfRule>
  </conditionalFormatting>
  <conditionalFormatting sqref="CS12">
    <cfRule type="expression" dxfId="76" priority="44" stopIfTrue="1">
      <formula>CM12=0</formula>
    </cfRule>
  </conditionalFormatting>
  <dataValidations count="3">
    <dataValidation type="list" allowBlank="1" showInputMessage="1" showErrorMessage="1" sqref="AZ3" xr:uid="{5014DDB5-C43F-4AA9-BECC-86D2982DDB86}">
      <formula1>$AV$3:$AZ$3</formula1>
    </dataValidation>
    <dataValidation type="list" allowBlank="1" showInputMessage="1" showErrorMessage="1" sqref="A5:G8" xr:uid="{27884565-0B40-48CD-B0F9-A56FED8AC505}">
      <formula1>$AQ$3:$AZ$3</formula1>
    </dataValidation>
    <dataValidation type="list" allowBlank="1" showInputMessage="1" showErrorMessage="1" sqref="CH56:CJ58 CT52:CV58 BW62:BY64" xr:uid="{1E21FF52-EAB3-4E6B-8ACB-F07BB3BCAB2C}">
      <formula1>"●,　"</formula1>
    </dataValidation>
  </dataValidations>
  <pageMargins left="0.78740157480314965" right="0.39370078740157483" top="0.39370078740157483" bottom="0.35433070866141736" header="0.51181102362204722" footer="0.51181102362204722"/>
  <pageSetup paperSize="8"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47</xdr:col>
                    <xdr:colOff>0</xdr:colOff>
                    <xdr:row>7</xdr:row>
                    <xdr:rowOff>0</xdr:rowOff>
                  </from>
                  <to>
                    <xdr:col>55</xdr:col>
                    <xdr:colOff>50800</xdr:colOff>
                    <xdr:row>11</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47</xdr:col>
                    <xdr:colOff>19050</xdr:colOff>
                    <xdr:row>8</xdr:row>
                    <xdr:rowOff>19050</xdr:rowOff>
                  </from>
                  <to>
                    <xdr:col>51</xdr:col>
                    <xdr:colOff>0</xdr:colOff>
                    <xdr:row>9</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47</xdr:col>
                    <xdr:colOff>19050</xdr:colOff>
                    <xdr:row>9</xdr:row>
                    <xdr:rowOff>76200</xdr:rowOff>
                  </from>
                  <to>
                    <xdr:col>49</xdr:col>
                    <xdr:colOff>127000</xdr:colOff>
                    <xdr:row>10</xdr:row>
                    <xdr:rowOff>69850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51</xdr:col>
                    <xdr:colOff>19050</xdr:colOff>
                    <xdr:row>9</xdr:row>
                    <xdr:rowOff>76200</xdr:rowOff>
                  </from>
                  <to>
                    <xdr:col>54</xdr:col>
                    <xdr:colOff>88900</xdr:colOff>
                    <xdr:row>10</xdr:row>
                    <xdr:rowOff>69850</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56</xdr:col>
                    <xdr:colOff>0</xdr:colOff>
                    <xdr:row>3</xdr:row>
                    <xdr:rowOff>0</xdr:rowOff>
                  </from>
                  <to>
                    <xdr:col>68</xdr:col>
                    <xdr:colOff>0</xdr:colOff>
                    <xdr:row>11</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64</xdr:col>
                    <xdr:colOff>19050</xdr:colOff>
                    <xdr:row>3</xdr:row>
                    <xdr:rowOff>0</xdr:rowOff>
                  </from>
                  <to>
                    <xdr:col>68</xdr:col>
                    <xdr:colOff>0</xdr:colOff>
                    <xdr:row>4</xdr:row>
                    <xdr:rowOff>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56</xdr:col>
                    <xdr:colOff>31750</xdr:colOff>
                    <xdr:row>3</xdr:row>
                    <xdr:rowOff>184150</xdr:rowOff>
                  </from>
                  <to>
                    <xdr:col>59</xdr:col>
                    <xdr:colOff>114300</xdr:colOff>
                    <xdr:row>5</xdr:row>
                    <xdr:rowOff>19050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64</xdr:col>
                    <xdr:colOff>19050</xdr:colOff>
                    <xdr:row>3</xdr:row>
                    <xdr:rowOff>171450</xdr:rowOff>
                  </from>
                  <to>
                    <xdr:col>67</xdr:col>
                    <xdr:colOff>114300</xdr:colOff>
                    <xdr:row>5</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56</xdr:col>
                    <xdr:colOff>31750</xdr:colOff>
                    <xdr:row>4</xdr:row>
                    <xdr:rowOff>190500</xdr:rowOff>
                  </from>
                  <to>
                    <xdr:col>58</xdr:col>
                    <xdr:colOff>146050</xdr:colOff>
                    <xdr:row>6</xdr:row>
                    <xdr:rowOff>50800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47</xdr:col>
                    <xdr:colOff>19050</xdr:colOff>
                    <xdr:row>6</xdr:row>
                    <xdr:rowOff>57150</xdr:rowOff>
                  </from>
                  <to>
                    <xdr:col>50</xdr:col>
                    <xdr:colOff>88900</xdr:colOff>
                    <xdr:row>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D2D7-37F4-4842-BE73-43C4710994B4}">
  <sheetPr>
    <pageSetUpPr fitToPage="1"/>
  </sheetPr>
  <dimension ref="A1:CW67"/>
  <sheetViews>
    <sheetView view="pageBreakPreview" zoomScale="55" zoomScaleNormal="55" zoomScaleSheetLayoutView="55" workbookViewId="0">
      <selection sqref="A1:S2"/>
    </sheetView>
  </sheetViews>
  <sheetFormatPr defaultRowHeight="13" x14ac:dyDescent="0.2"/>
  <cols>
    <col min="1" max="100" width="2.36328125" customWidth="1"/>
    <col min="101" max="101" width="9.36328125" bestFit="1" customWidth="1"/>
    <col min="102" max="215" width="2.6328125" customWidth="1"/>
  </cols>
  <sheetData>
    <row r="1" spans="1:101" ht="18.75" customHeight="1" x14ac:dyDescent="0.2">
      <c r="A1" s="1" t="s">
        <v>337</v>
      </c>
      <c r="B1" s="1"/>
      <c r="C1" s="1"/>
      <c r="D1" s="1"/>
      <c r="E1" s="1"/>
      <c r="F1" s="1"/>
      <c r="G1" s="1"/>
      <c r="H1" s="1"/>
      <c r="I1" s="1"/>
      <c r="J1" s="1"/>
      <c r="K1" s="1"/>
      <c r="L1" s="1"/>
      <c r="M1" s="1"/>
      <c r="N1" s="1"/>
      <c r="O1" s="1"/>
      <c r="P1" s="1"/>
      <c r="Q1" s="1"/>
      <c r="R1" s="1"/>
      <c r="S1" s="1"/>
      <c r="U1" s="2" t="s">
        <v>1</v>
      </c>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4"/>
      <c r="CE1" s="5" t="str">
        <f>船橋①!CE1</f>
        <v>2023年9月分</v>
      </c>
      <c r="CF1" s="5"/>
      <c r="CG1" s="5"/>
      <c r="CH1" s="5"/>
      <c r="CI1" s="5"/>
      <c r="CJ1" s="5"/>
      <c r="CK1" s="5"/>
      <c r="CL1" s="5"/>
      <c r="CM1" s="5"/>
      <c r="CN1" s="5"/>
      <c r="CO1" s="5"/>
      <c r="CP1" s="5"/>
      <c r="CQ1" s="5"/>
      <c r="CR1" s="5"/>
      <c r="CS1" s="5"/>
      <c r="CT1" s="5"/>
      <c r="CU1" s="5"/>
      <c r="CV1" s="5"/>
      <c r="CW1" s="6">
        <f>船橋①!CW1</f>
        <v>45170</v>
      </c>
    </row>
    <row r="2" spans="1:101" ht="17.25" customHeight="1" thickBot="1" x14ac:dyDescent="0.35">
      <c r="A2" s="1"/>
      <c r="B2" s="1"/>
      <c r="C2" s="1"/>
      <c r="D2" s="1"/>
      <c r="E2" s="1"/>
      <c r="F2" s="1"/>
      <c r="G2" s="1"/>
      <c r="H2" s="1"/>
      <c r="I2" s="1"/>
      <c r="J2" s="1"/>
      <c r="K2" s="1"/>
      <c r="L2" s="1"/>
      <c r="M2" s="1"/>
      <c r="N2" s="1"/>
      <c r="O2" s="1"/>
      <c r="P2" s="1"/>
      <c r="Q2" s="1"/>
      <c r="R2" s="1"/>
      <c r="S2" s="1"/>
      <c r="T2" s="7"/>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10"/>
      <c r="CE2" s="5"/>
      <c r="CF2" s="5"/>
      <c r="CG2" s="5"/>
      <c r="CH2" s="5"/>
      <c r="CI2" s="5"/>
      <c r="CJ2" s="5"/>
      <c r="CK2" s="5"/>
      <c r="CL2" s="5"/>
      <c r="CM2" s="5"/>
      <c r="CN2" s="5"/>
      <c r="CO2" s="5"/>
      <c r="CP2" s="5"/>
      <c r="CQ2" s="5"/>
      <c r="CR2" s="5"/>
      <c r="CS2" s="5"/>
      <c r="CT2" s="5"/>
      <c r="CU2" s="5"/>
      <c r="CV2" s="5"/>
    </row>
    <row r="3" spans="1:101" ht="14.25" customHeight="1" thickBot="1" x14ac:dyDescent="0.25">
      <c r="A3" s="11"/>
      <c r="B3" s="11"/>
      <c r="C3" s="11"/>
      <c r="D3" s="11"/>
      <c r="E3" s="11"/>
      <c r="F3" s="11"/>
      <c r="G3" s="11"/>
      <c r="I3" s="12" t="s">
        <v>2</v>
      </c>
      <c r="J3" s="12"/>
      <c r="K3" s="12"/>
      <c r="L3" s="12"/>
      <c r="M3" s="12"/>
      <c r="N3" s="12"/>
      <c r="O3" s="12"/>
      <c r="P3" s="12"/>
      <c r="Q3" s="12"/>
      <c r="R3" s="11"/>
      <c r="S3" s="11"/>
      <c r="T3" s="13"/>
      <c r="U3" s="13"/>
      <c r="V3" s="13"/>
      <c r="W3" s="13"/>
      <c r="X3" s="13"/>
      <c r="Y3" s="13"/>
      <c r="Z3" s="13"/>
      <c r="AA3" s="13"/>
      <c r="AB3" s="13"/>
      <c r="AC3" s="13"/>
      <c r="AD3" s="13"/>
      <c r="AE3" s="13"/>
      <c r="AF3" s="13"/>
      <c r="AG3" s="13"/>
      <c r="AH3" s="13"/>
      <c r="AI3" s="13"/>
      <c r="AJ3" s="13"/>
      <c r="AK3" s="13"/>
      <c r="AL3" s="13"/>
      <c r="AM3" s="13"/>
      <c r="AN3" s="13"/>
      <c r="AO3" s="13"/>
      <c r="AP3" s="13"/>
      <c r="AQ3" s="14">
        <f>IF(CEILING(CW1-1,7)-1&lt;CW1,"",CEILING(CW1-1,7)-1)</f>
        <v>45170</v>
      </c>
      <c r="AR3" s="14">
        <f t="shared" ref="AR3:AT3" si="0">AQ3+7</f>
        <v>45177</v>
      </c>
      <c r="AS3" s="14">
        <f t="shared" si="0"/>
        <v>45184</v>
      </c>
      <c r="AT3" s="14">
        <f t="shared" si="0"/>
        <v>45191</v>
      </c>
      <c r="AU3" s="15">
        <f>IF(EOMONTH(DATE(YEAR(CW1),MONTH(CW1),1),1)&gt;AT3+7,AT3+7,"")</f>
        <v>45198</v>
      </c>
      <c r="AV3" s="15"/>
      <c r="AW3" s="15"/>
      <c r="AX3" s="15"/>
      <c r="AY3" s="15"/>
      <c r="AZ3" s="15"/>
      <c r="BA3" s="16"/>
      <c r="BB3" s="16"/>
      <c r="BC3" s="16"/>
      <c r="BD3" s="377" t="str">
        <f ca="1">IF(BE8="","",IF(BE8&gt;NOW()-30,BE8,EDATE(BE8,12)))</f>
        <v/>
      </c>
      <c r="BE3" s="17" t="s">
        <v>3</v>
      </c>
      <c r="BF3" s="17"/>
      <c r="BG3" s="17"/>
      <c r="BH3" s="17"/>
      <c r="BI3" s="17"/>
      <c r="BJ3" s="17"/>
      <c r="BK3" s="17"/>
      <c r="BL3" s="17"/>
      <c r="BM3" s="17"/>
      <c r="BN3" s="17"/>
      <c r="BO3" s="17"/>
      <c r="BP3" s="17"/>
      <c r="BQ3" s="17"/>
      <c r="BS3" s="18"/>
      <c r="BT3" s="18"/>
      <c r="BU3" s="18"/>
      <c r="BV3" s="18"/>
      <c r="BW3" s="18"/>
      <c r="BX3" s="18"/>
      <c r="BY3" s="18"/>
      <c r="BZ3" s="18"/>
      <c r="CA3" s="18"/>
      <c r="CB3" s="18"/>
      <c r="CC3" s="18"/>
      <c r="CD3" s="18"/>
      <c r="CE3" s="18"/>
      <c r="CF3" s="18"/>
      <c r="CG3" s="18"/>
      <c r="CH3" s="18"/>
      <c r="CI3" s="18"/>
      <c r="CJ3" s="19">
        <v>45141</v>
      </c>
      <c r="CK3" s="19"/>
      <c r="CL3" s="19"/>
      <c r="CM3" s="19"/>
      <c r="CN3" s="19"/>
      <c r="CO3" s="19"/>
      <c r="CP3" s="19"/>
      <c r="CQ3" s="19"/>
      <c r="CR3" s="19"/>
      <c r="CS3" s="19"/>
      <c r="CT3" s="19"/>
      <c r="CU3" s="19"/>
      <c r="CV3" s="19"/>
    </row>
    <row r="4" spans="1:101" ht="13.5" thickTop="1" x14ac:dyDescent="0.2">
      <c r="A4" s="20" t="s">
        <v>4</v>
      </c>
      <c r="B4" s="21"/>
      <c r="C4" s="21"/>
      <c r="D4" s="21"/>
      <c r="E4" s="21"/>
      <c r="F4" s="21"/>
      <c r="G4" s="22"/>
      <c r="I4" s="20" t="s">
        <v>5</v>
      </c>
      <c r="J4" s="21"/>
      <c r="K4" s="21"/>
      <c r="L4" s="21"/>
      <c r="M4" s="21"/>
      <c r="N4" s="21"/>
      <c r="O4" s="21"/>
      <c r="P4" s="21"/>
      <c r="Q4" s="21"/>
      <c r="R4" s="21"/>
      <c r="S4" s="21"/>
      <c r="T4" s="21"/>
      <c r="U4" s="21"/>
      <c r="V4" s="21"/>
      <c r="W4" s="21"/>
      <c r="X4" s="21"/>
      <c r="Y4" s="21"/>
      <c r="Z4" s="21"/>
      <c r="AA4" s="21"/>
      <c r="AB4" s="21"/>
      <c r="AC4" s="21"/>
      <c r="AD4" s="21"/>
      <c r="AE4" s="23"/>
      <c r="AF4" s="24" t="s">
        <v>6</v>
      </c>
      <c r="AG4" s="21"/>
      <c r="AH4" s="21"/>
      <c r="AI4" s="21"/>
      <c r="AJ4" s="21"/>
      <c r="AK4" s="21"/>
      <c r="AL4" s="21"/>
      <c r="AM4" s="21"/>
      <c r="AN4" s="23"/>
      <c r="AO4" s="24" t="s">
        <v>7</v>
      </c>
      <c r="AP4" s="21"/>
      <c r="AQ4" s="21"/>
      <c r="AR4" s="21"/>
      <c r="AS4" s="21"/>
      <c r="AT4" s="21"/>
      <c r="AU4" s="23"/>
      <c r="AV4" s="24" t="s">
        <v>8</v>
      </c>
      <c r="AW4" s="21"/>
      <c r="AX4" s="21"/>
      <c r="AY4" s="21"/>
      <c r="AZ4" s="21"/>
      <c r="BA4" s="21"/>
      <c r="BB4" s="21"/>
      <c r="BC4" s="21"/>
      <c r="BD4" s="22"/>
      <c r="BE4" s="25" t="s">
        <v>9</v>
      </c>
      <c r="BF4" s="26"/>
      <c r="BG4" s="26"/>
      <c r="BH4" s="26"/>
      <c r="BI4" s="26"/>
      <c r="BJ4" s="26"/>
      <c r="BK4" s="26"/>
      <c r="BL4" s="26"/>
      <c r="BM4" s="27" t="s">
        <v>10</v>
      </c>
      <c r="BN4" s="28" t="s">
        <v>11</v>
      </c>
      <c r="BO4" s="28"/>
      <c r="BP4" s="28"/>
      <c r="BQ4" s="29"/>
      <c r="BR4" s="30" t="s">
        <v>12</v>
      </c>
      <c r="BS4" s="31"/>
      <c r="BT4" s="31"/>
      <c r="BU4" s="31"/>
      <c r="BV4" s="32" t="s">
        <v>13</v>
      </c>
      <c r="BW4" s="32"/>
      <c r="BX4" s="32"/>
      <c r="BY4" s="32"/>
      <c r="BZ4" s="32"/>
      <c r="CA4" s="32"/>
      <c r="CB4" s="32"/>
      <c r="CC4" s="32"/>
      <c r="CD4" s="32"/>
      <c r="CE4" s="32"/>
      <c r="CF4" s="32"/>
      <c r="CG4" s="31" t="s">
        <v>14</v>
      </c>
      <c r="CH4" s="31"/>
      <c r="CI4" s="33"/>
      <c r="CJ4" s="34" t="s">
        <v>15</v>
      </c>
      <c r="CK4" s="35"/>
      <c r="CL4" s="35"/>
      <c r="CM4" s="35"/>
      <c r="CN4" s="35"/>
      <c r="CO4" s="35"/>
      <c r="CP4" s="35"/>
      <c r="CQ4" s="35"/>
      <c r="CR4" s="35"/>
      <c r="CS4" s="35"/>
      <c r="CT4" s="35"/>
      <c r="CU4" s="35"/>
      <c r="CV4" s="36"/>
    </row>
    <row r="5" spans="1:101" ht="17.25" customHeight="1" x14ac:dyDescent="0.2">
      <c r="A5" s="37" t="s">
        <v>13</v>
      </c>
      <c r="B5" s="38"/>
      <c r="C5" s="38"/>
      <c r="D5" s="38"/>
      <c r="E5" s="38"/>
      <c r="F5" s="38"/>
      <c r="G5" s="39"/>
      <c r="I5" s="40" t="s">
        <v>13</v>
      </c>
      <c r="J5" s="41"/>
      <c r="K5" s="41"/>
      <c r="L5" s="41"/>
      <c r="M5" s="41"/>
      <c r="N5" s="41"/>
      <c r="O5" s="41"/>
      <c r="P5" s="41"/>
      <c r="Q5" s="41"/>
      <c r="R5" s="41"/>
      <c r="S5" s="41"/>
      <c r="T5" s="41"/>
      <c r="U5" s="41"/>
      <c r="V5" s="41"/>
      <c r="W5" s="41"/>
      <c r="X5" s="41"/>
      <c r="Y5" s="41"/>
      <c r="Z5" s="41"/>
      <c r="AA5" s="41"/>
      <c r="AB5" s="41"/>
      <c r="AC5" s="41"/>
      <c r="AD5" s="41"/>
      <c r="AE5" s="42"/>
      <c r="AF5" s="43"/>
      <c r="AG5" s="44"/>
      <c r="AH5" s="44"/>
      <c r="AI5" s="44"/>
      <c r="AJ5" s="44"/>
      <c r="AK5" s="44"/>
      <c r="AL5" s="44"/>
      <c r="AM5" s="44"/>
      <c r="AN5" s="45"/>
      <c r="AO5" s="46"/>
      <c r="AP5" s="47"/>
      <c r="AQ5" s="47"/>
      <c r="AR5" s="47"/>
      <c r="AS5" s="47"/>
      <c r="AT5" s="47"/>
      <c r="AU5" s="48"/>
      <c r="AV5" s="49" t="s">
        <v>16</v>
      </c>
      <c r="AW5" s="50"/>
      <c r="AX5" s="51" t="s">
        <v>13</v>
      </c>
      <c r="AY5" s="51"/>
      <c r="AZ5" s="51"/>
      <c r="BA5" s="51"/>
      <c r="BB5" s="51"/>
      <c r="BC5" s="51"/>
      <c r="BD5" t="s">
        <v>17</v>
      </c>
      <c r="BE5" s="52"/>
      <c r="BF5" s="53" t="s">
        <v>18</v>
      </c>
      <c r="BG5" s="53"/>
      <c r="BH5" s="53"/>
      <c r="BI5" s="53"/>
      <c r="BJ5" s="53"/>
      <c r="BK5" s="53"/>
      <c r="BL5" s="54"/>
      <c r="BM5" s="54"/>
      <c r="BN5" s="53" t="s">
        <v>19</v>
      </c>
      <c r="BO5" s="53"/>
      <c r="BP5" s="53"/>
      <c r="BQ5" s="55"/>
      <c r="BR5" s="56"/>
      <c r="BS5" s="57"/>
      <c r="BT5" s="57"/>
      <c r="BU5" s="57"/>
      <c r="BV5" s="58"/>
      <c r="BW5" s="58"/>
      <c r="BX5" s="58"/>
      <c r="BY5" s="58"/>
      <c r="BZ5" s="58"/>
      <c r="CA5" s="58"/>
      <c r="CB5" s="58"/>
      <c r="CC5" s="58"/>
      <c r="CD5" s="58"/>
      <c r="CE5" s="58"/>
      <c r="CF5" s="58"/>
      <c r="CG5" s="57"/>
      <c r="CH5" s="57"/>
      <c r="CI5" s="59"/>
      <c r="CJ5" s="60" t="s">
        <v>20</v>
      </c>
      <c r="CK5" s="61"/>
      <c r="CL5" s="61"/>
      <c r="CM5" s="61"/>
      <c r="CN5" s="61"/>
      <c r="CO5" s="61"/>
      <c r="CP5" s="61"/>
      <c r="CQ5" s="61"/>
      <c r="CR5" s="61"/>
      <c r="CS5" s="61"/>
      <c r="CT5" s="61"/>
      <c r="CU5" s="61"/>
      <c r="CV5" s="62"/>
    </row>
    <row r="6" spans="1:101" ht="17.25" customHeight="1" x14ac:dyDescent="0.2">
      <c r="A6" s="37"/>
      <c r="B6" s="38"/>
      <c r="C6" s="38"/>
      <c r="D6" s="38"/>
      <c r="E6" s="38"/>
      <c r="F6" s="38"/>
      <c r="G6" s="39"/>
      <c r="I6" s="63"/>
      <c r="J6" s="64"/>
      <c r="K6" s="64"/>
      <c r="L6" s="64"/>
      <c r="M6" s="64"/>
      <c r="N6" s="64"/>
      <c r="O6" s="64"/>
      <c r="P6" s="64"/>
      <c r="Q6" s="64"/>
      <c r="R6" s="64"/>
      <c r="S6" s="64"/>
      <c r="T6" s="64"/>
      <c r="U6" s="64"/>
      <c r="V6" s="64"/>
      <c r="W6" s="64"/>
      <c r="X6" s="64"/>
      <c r="Y6" s="64"/>
      <c r="Z6" s="64"/>
      <c r="AA6" s="64"/>
      <c r="AB6" s="64"/>
      <c r="AC6" s="64"/>
      <c r="AD6" s="64"/>
      <c r="AE6" s="65"/>
      <c r="AF6" s="66"/>
      <c r="AG6" s="67"/>
      <c r="AH6" s="67"/>
      <c r="AI6" s="67"/>
      <c r="AJ6" s="67"/>
      <c r="AK6" s="67"/>
      <c r="AL6" s="67"/>
      <c r="AM6" s="67"/>
      <c r="AN6" s="68"/>
      <c r="AO6" s="69"/>
      <c r="AP6" s="70"/>
      <c r="AQ6" s="70"/>
      <c r="AR6" s="70"/>
      <c r="AS6" s="70"/>
      <c r="AT6" s="70"/>
      <c r="AU6" s="71"/>
      <c r="AV6" s="72" t="s">
        <v>16</v>
      </c>
      <c r="AW6" s="73"/>
      <c r="AX6" s="74" t="s">
        <v>13</v>
      </c>
      <c r="AY6" s="74"/>
      <c r="AZ6" s="74"/>
      <c r="BA6" s="74"/>
      <c r="BB6" s="74"/>
      <c r="BC6" s="74"/>
      <c r="BD6" t="s">
        <v>17</v>
      </c>
      <c r="BE6" s="75"/>
      <c r="BF6" s="76" t="s">
        <v>21</v>
      </c>
      <c r="BG6" s="76"/>
      <c r="BH6" s="76"/>
      <c r="BI6" s="76"/>
      <c r="BJ6" s="77"/>
      <c r="BK6" s="77"/>
      <c r="BL6" s="77"/>
      <c r="BM6" s="77"/>
      <c r="BN6" s="77"/>
      <c r="BO6" s="77"/>
      <c r="BP6" s="77"/>
      <c r="BQ6" s="78"/>
      <c r="BR6" s="79" t="s">
        <v>22</v>
      </c>
      <c r="BS6" s="80"/>
      <c r="BT6" s="80"/>
      <c r="BU6" s="80"/>
      <c r="BV6" s="80"/>
      <c r="BW6" s="80"/>
      <c r="BX6" s="80"/>
      <c r="BY6" s="80"/>
      <c r="BZ6" s="80"/>
      <c r="CA6" s="80"/>
      <c r="CB6" s="80"/>
      <c r="CC6" s="80"/>
      <c r="CD6" s="80"/>
      <c r="CE6" s="80"/>
      <c r="CF6" s="80"/>
      <c r="CG6" s="80"/>
      <c r="CH6" s="80"/>
      <c r="CI6" s="81"/>
      <c r="CJ6" s="82" t="s">
        <v>23</v>
      </c>
      <c r="CK6" s="83"/>
      <c r="CL6" s="83"/>
      <c r="CM6" s="83"/>
      <c r="CN6" s="83"/>
      <c r="CO6" s="83"/>
      <c r="CP6" s="83"/>
      <c r="CQ6" s="83"/>
      <c r="CR6" s="83"/>
      <c r="CS6" s="83"/>
      <c r="CT6" s="83"/>
      <c r="CU6" s="83"/>
      <c r="CV6" s="84"/>
    </row>
    <row r="7" spans="1:101" ht="18" customHeight="1" x14ac:dyDescent="0.2">
      <c r="A7" s="37"/>
      <c r="B7" s="38"/>
      <c r="C7" s="38"/>
      <c r="D7" s="38"/>
      <c r="E7" s="38"/>
      <c r="F7" s="38"/>
      <c r="G7" s="39"/>
      <c r="I7" s="85" t="s">
        <v>24</v>
      </c>
      <c r="J7" s="86"/>
      <c r="K7" s="87" t="s">
        <v>13</v>
      </c>
      <c r="L7" s="87"/>
      <c r="M7" s="87"/>
      <c r="N7" s="88" t="s">
        <v>25</v>
      </c>
      <c r="O7" s="87" t="s">
        <v>13</v>
      </c>
      <c r="P7" s="87"/>
      <c r="Q7" s="87"/>
      <c r="R7" s="88" t="s">
        <v>25</v>
      </c>
      <c r="S7" s="87" t="s">
        <v>13</v>
      </c>
      <c r="T7" s="87"/>
      <c r="U7" s="87"/>
      <c r="V7" s="87"/>
      <c r="W7" s="89" t="s">
        <v>26</v>
      </c>
      <c r="X7" s="89"/>
      <c r="Y7" s="89"/>
      <c r="Z7" s="90" t="s">
        <v>13</v>
      </c>
      <c r="AA7" s="90"/>
      <c r="AB7" s="90"/>
      <c r="AC7" s="90"/>
      <c r="AD7" s="91" t="s">
        <v>27</v>
      </c>
      <c r="AE7" s="92"/>
      <c r="AF7" s="93" t="s">
        <v>28</v>
      </c>
      <c r="AG7" s="94"/>
      <c r="AH7" s="94"/>
      <c r="AI7" s="94"/>
      <c r="AJ7" s="94"/>
      <c r="AK7" s="94"/>
      <c r="AL7" s="94"/>
      <c r="AM7" s="94"/>
      <c r="AN7" s="94"/>
      <c r="AO7" s="94"/>
      <c r="AP7" s="94"/>
      <c r="AQ7" s="94"/>
      <c r="AR7" s="94"/>
      <c r="AS7" s="94"/>
      <c r="AT7" s="94"/>
      <c r="AU7" s="95" t="s">
        <v>29</v>
      </c>
      <c r="AV7" s="96"/>
      <c r="AW7" s="97" t="s">
        <v>30</v>
      </c>
      <c r="AX7" s="97"/>
      <c r="AY7" s="97"/>
      <c r="AZ7" s="97"/>
      <c r="BA7" s="97"/>
      <c r="BB7" s="98"/>
      <c r="BC7" s="98"/>
      <c r="BD7" s="99"/>
      <c r="BE7" s="100" t="s">
        <v>31</v>
      </c>
      <c r="BF7" s="101"/>
      <c r="BG7" s="101"/>
      <c r="BH7" s="101"/>
      <c r="BI7" s="102"/>
      <c r="BJ7" s="103" t="s">
        <v>32</v>
      </c>
      <c r="BK7" s="101"/>
      <c r="BL7" s="101"/>
      <c r="BM7" s="101"/>
      <c r="BN7" s="101"/>
      <c r="BO7" s="101"/>
      <c r="BP7" s="101"/>
      <c r="BQ7" s="104"/>
      <c r="BR7" s="105" t="s">
        <v>13</v>
      </c>
      <c r="BS7" s="106"/>
      <c r="BT7" s="106"/>
      <c r="BU7" s="106"/>
      <c r="BV7" s="106"/>
      <c r="BW7" s="106"/>
      <c r="BX7" s="106"/>
      <c r="BY7" s="106"/>
      <c r="BZ7" s="106"/>
      <c r="CA7" s="106"/>
      <c r="CB7" s="106"/>
      <c r="CC7" s="106"/>
      <c r="CD7" s="106"/>
      <c r="CE7" s="106"/>
      <c r="CF7" s="106"/>
      <c r="CG7" s="106"/>
      <c r="CH7" s="106"/>
      <c r="CI7" s="107"/>
      <c r="CJ7" s="60" t="s">
        <v>33</v>
      </c>
      <c r="CK7" s="61"/>
      <c r="CL7" s="61"/>
      <c r="CM7" s="61"/>
      <c r="CN7" s="61"/>
      <c r="CO7" s="61"/>
      <c r="CP7" s="61"/>
      <c r="CQ7" s="61"/>
      <c r="CR7" s="61"/>
      <c r="CS7" s="61"/>
      <c r="CT7" s="61"/>
      <c r="CU7" s="61"/>
      <c r="CV7" s="62"/>
    </row>
    <row r="8" spans="1:101" ht="13.5" thickBot="1" x14ac:dyDescent="0.25">
      <c r="A8" s="108"/>
      <c r="B8" s="109"/>
      <c r="C8" s="109"/>
      <c r="D8" s="109"/>
      <c r="E8" s="109"/>
      <c r="F8" s="109"/>
      <c r="G8" s="110"/>
      <c r="I8" s="111" t="s">
        <v>34</v>
      </c>
      <c r="J8" s="112"/>
      <c r="K8" s="112"/>
      <c r="L8" s="112"/>
      <c r="M8" s="112"/>
      <c r="N8" s="112"/>
      <c r="O8" s="112"/>
      <c r="P8" s="112"/>
      <c r="Q8" s="112"/>
      <c r="R8" s="112"/>
      <c r="S8" s="112"/>
      <c r="T8" s="112"/>
      <c r="U8" s="112"/>
      <c r="V8" s="112"/>
      <c r="W8" s="112"/>
      <c r="X8" s="112"/>
      <c r="Y8" s="112"/>
      <c r="Z8" s="112"/>
      <c r="AA8" s="112"/>
      <c r="AB8" s="112"/>
      <c r="AC8" s="112"/>
      <c r="AD8" s="112"/>
      <c r="AE8" s="113"/>
      <c r="AF8" s="114">
        <f>IF(AA57="●",S57,A12)</f>
        <v>0</v>
      </c>
      <c r="AG8" s="115"/>
      <c r="AH8" s="115"/>
      <c r="AI8" s="115"/>
      <c r="AJ8" s="115"/>
      <c r="AK8" s="115"/>
      <c r="AL8" s="115"/>
      <c r="AM8" s="115"/>
      <c r="AN8" s="115"/>
      <c r="AO8" s="115"/>
      <c r="AP8" s="112"/>
      <c r="AQ8" s="112"/>
      <c r="AR8" s="112"/>
      <c r="AS8" s="112"/>
      <c r="AT8" s="112"/>
      <c r="AU8" s="113"/>
      <c r="AV8" s="93" t="s">
        <v>35</v>
      </c>
      <c r="AW8" s="94"/>
      <c r="AX8" s="94"/>
      <c r="AY8" s="94"/>
      <c r="AZ8" s="94"/>
      <c r="BA8" s="94"/>
      <c r="BB8" s="94"/>
      <c r="BC8" s="94"/>
      <c r="BD8" s="116"/>
      <c r="BE8" s="117"/>
      <c r="BF8" s="118"/>
      <c r="BG8" s="118"/>
      <c r="BH8" s="118"/>
      <c r="BI8" s="119"/>
      <c r="BJ8" s="120" t="s">
        <v>13</v>
      </c>
      <c r="BK8" s="121"/>
      <c r="BL8" s="121"/>
      <c r="BM8" s="121"/>
      <c r="BN8" s="121"/>
      <c r="BO8" s="121"/>
      <c r="BP8" s="121"/>
      <c r="BQ8" s="122"/>
      <c r="BR8" s="105"/>
      <c r="BS8" s="106"/>
      <c r="BT8" s="106"/>
      <c r="BU8" s="106"/>
      <c r="BV8" s="106"/>
      <c r="BW8" s="106"/>
      <c r="BX8" s="106"/>
      <c r="BY8" s="106"/>
      <c r="BZ8" s="106"/>
      <c r="CA8" s="106"/>
      <c r="CB8" s="106"/>
      <c r="CC8" s="106"/>
      <c r="CD8" s="106"/>
      <c r="CE8" s="106"/>
      <c r="CF8" s="106"/>
      <c r="CG8" s="106"/>
      <c r="CH8" s="106"/>
      <c r="CI8" s="107"/>
      <c r="CJ8" s="123" t="s">
        <v>36</v>
      </c>
      <c r="CK8" s="124"/>
      <c r="CL8" s="124"/>
      <c r="CM8" s="124"/>
      <c r="CN8" s="124"/>
      <c r="CO8" s="124"/>
      <c r="CP8" s="124"/>
      <c r="CQ8" s="124"/>
      <c r="CR8" s="124"/>
      <c r="CS8" s="124"/>
      <c r="CT8" s="124"/>
      <c r="CU8" s="124"/>
      <c r="CV8" s="125"/>
    </row>
    <row r="9" spans="1:101" ht="13.5" thickTop="1" x14ac:dyDescent="0.2">
      <c r="I9" s="40" t="s">
        <v>13</v>
      </c>
      <c r="J9" s="41"/>
      <c r="K9" s="41"/>
      <c r="L9" s="41"/>
      <c r="M9" s="41"/>
      <c r="N9" s="41"/>
      <c r="O9" s="41"/>
      <c r="P9" s="41"/>
      <c r="Q9" s="41"/>
      <c r="R9" s="41"/>
      <c r="S9" s="41"/>
      <c r="T9" s="41"/>
      <c r="U9" s="41"/>
      <c r="V9" s="41"/>
      <c r="W9" s="41"/>
      <c r="X9" s="41"/>
      <c r="Y9" s="41"/>
      <c r="Z9" s="41"/>
      <c r="AA9" s="41"/>
      <c r="AB9" s="41"/>
      <c r="AC9" s="41"/>
      <c r="AD9" s="41"/>
      <c r="AE9" s="42"/>
      <c r="AF9" s="114"/>
      <c r="AG9" s="115"/>
      <c r="AH9" s="115"/>
      <c r="AI9" s="115"/>
      <c r="AJ9" s="115"/>
      <c r="AK9" s="115"/>
      <c r="AL9" s="115"/>
      <c r="AM9" s="115"/>
      <c r="AN9" s="115"/>
      <c r="AO9" s="115"/>
      <c r="AP9" s="126" t="s">
        <v>37</v>
      </c>
      <c r="AQ9" s="127"/>
      <c r="AR9" s="127"/>
      <c r="AS9" s="127"/>
      <c r="AT9" s="127"/>
      <c r="AU9" s="128"/>
      <c r="AV9" s="129"/>
      <c r="AW9" s="112" t="s">
        <v>38</v>
      </c>
      <c r="AX9" s="112"/>
      <c r="AY9" s="112"/>
      <c r="AZ9" s="112"/>
      <c r="BA9" s="112"/>
      <c r="BB9" s="129"/>
      <c r="BE9" s="117"/>
      <c r="BF9" s="118"/>
      <c r="BG9" s="118"/>
      <c r="BH9" s="118"/>
      <c r="BI9" s="119"/>
      <c r="BJ9" s="120"/>
      <c r="BK9" s="121"/>
      <c r="BL9" s="121"/>
      <c r="BM9" s="121"/>
      <c r="BN9" s="121"/>
      <c r="BO9" s="121"/>
      <c r="BP9" s="121"/>
      <c r="BQ9" s="122"/>
      <c r="BR9" s="105"/>
      <c r="BS9" s="106"/>
      <c r="BT9" s="106"/>
      <c r="BU9" s="106"/>
      <c r="BV9" s="106"/>
      <c r="BW9" s="106"/>
      <c r="BX9" s="106"/>
      <c r="BY9" s="106"/>
      <c r="BZ9" s="106"/>
      <c r="CA9" s="106"/>
      <c r="CB9" s="106"/>
      <c r="CC9" s="106"/>
      <c r="CD9" s="106"/>
      <c r="CE9" s="106"/>
      <c r="CF9" s="106"/>
      <c r="CG9" s="106"/>
      <c r="CH9" s="106"/>
      <c r="CI9" s="107"/>
      <c r="CJ9" s="60" t="s">
        <v>39</v>
      </c>
      <c r="CK9" s="61"/>
      <c r="CL9" s="61"/>
      <c r="CM9" s="61"/>
      <c r="CN9" s="61"/>
      <c r="CO9" s="61"/>
      <c r="CP9" s="61"/>
      <c r="CQ9" s="61"/>
      <c r="CR9" s="61"/>
      <c r="CS9" s="61"/>
      <c r="CT9" s="61"/>
      <c r="CU9" s="61"/>
      <c r="CV9" s="62"/>
    </row>
    <row r="10" spans="1:101" ht="17" thickBot="1" x14ac:dyDescent="0.25">
      <c r="I10" s="130"/>
      <c r="J10" s="131"/>
      <c r="K10" s="131"/>
      <c r="L10" s="131"/>
      <c r="M10" s="131"/>
      <c r="N10" s="131"/>
      <c r="O10" s="131"/>
      <c r="P10" s="131"/>
      <c r="Q10" s="131"/>
      <c r="R10" s="131"/>
      <c r="S10" s="131"/>
      <c r="T10" s="131"/>
      <c r="U10" s="131"/>
      <c r="V10" s="131"/>
      <c r="W10" s="131"/>
      <c r="X10" s="131"/>
      <c r="Y10" s="131"/>
      <c r="Z10" s="131"/>
      <c r="AA10" s="131"/>
      <c r="AB10" s="131"/>
      <c r="AC10" s="131"/>
      <c r="AD10" s="131"/>
      <c r="AE10" s="132"/>
      <c r="AF10" s="133"/>
      <c r="AG10" s="134"/>
      <c r="AH10" s="134"/>
      <c r="AI10" s="134"/>
      <c r="AJ10" s="134"/>
      <c r="AK10" s="134"/>
      <c r="AL10" s="134"/>
      <c r="AM10" s="134"/>
      <c r="AN10" s="134"/>
      <c r="AO10" s="134"/>
      <c r="AP10" s="135"/>
      <c r="AQ10" s="136"/>
      <c r="AR10" s="136"/>
      <c r="AS10" s="136"/>
      <c r="AT10" s="136"/>
      <c r="AU10" s="137"/>
      <c r="AV10" s="138"/>
      <c r="AW10" s="13" t="s">
        <v>40</v>
      </c>
      <c r="AX10" s="13"/>
      <c r="AY10" s="13"/>
      <c r="AZ10" s="138"/>
      <c r="BA10" s="139" t="s">
        <v>41</v>
      </c>
      <c r="BB10" s="139"/>
      <c r="BC10" s="139"/>
      <c r="BD10" s="140"/>
      <c r="BE10" s="141"/>
      <c r="BF10" s="142"/>
      <c r="BG10" s="142"/>
      <c r="BH10" s="142"/>
      <c r="BI10" s="143"/>
      <c r="BJ10" s="144"/>
      <c r="BK10" s="145"/>
      <c r="BL10" s="145"/>
      <c r="BM10" s="145"/>
      <c r="BN10" s="145"/>
      <c r="BO10" s="145"/>
      <c r="BP10" s="145"/>
      <c r="BQ10" s="146"/>
      <c r="BR10" s="147"/>
      <c r="BS10" s="148"/>
      <c r="BT10" s="148"/>
      <c r="BU10" s="148"/>
      <c r="BV10" s="148"/>
      <c r="BW10" s="148"/>
      <c r="BX10" s="148"/>
      <c r="BY10" s="148"/>
      <c r="BZ10" s="148"/>
      <c r="CA10" s="148"/>
      <c r="CB10" s="148"/>
      <c r="CC10" s="148"/>
      <c r="CD10" s="148"/>
      <c r="CE10" s="148"/>
      <c r="CF10" s="148"/>
      <c r="CG10" s="148"/>
      <c r="CH10" s="148"/>
      <c r="CI10" s="149"/>
      <c r="CJ10" s="150" t="s">
        <v>42</v>
      </c>
      <c r="CK10" s="151"/>
      <c r="CL10" s="151"/>
      <c r="CM10" s="151"/>
      <c r="CN10" s="151"/>
      <c r="CO10" s="151"/>
      <c r="CP10" s="151"/>
      <c r="CQ10" s="151"/>
      <c r="CR10" s="151"/>
      <c r="CS10" s="151"/>
      <c r="CT10" s="151"/>
      <c r="CU10" s="151"/>
      <c r="CV10" s="152"/>
    </row>
    <row r="11" spans="1:101" ht="8.25" customHeight="1" thickTop="1" thickBot="1" x14ac:dyDescent="0.25"/>
    <row r="12" spans="1:101" ht="21" customHeight="1" thickBot="1" x14ac:dyDescent="0.25">
      <c r="A12" s="153">
        <f>IF(AA57="●",S57,SUMIF(N17,"●",K17)+SUMIF(N24,"●",K24)+SUMIF(N30,"●",K30)+SUMIF(N36,"●",K36)+SUMIF(N40,"●",K40)+SUMIF(N46,"●",K46)+SUMIF(N51,"●",K51)+SUMIF(N55,"●",K55)+SUMIF(AD22,"●",AA22)+SUMIF(AD29,"●",AA29)+SUMIF(AD33,"●",AA33)+SUMIF(AD41,"●",AA41)+SUMIF(AD43,"●",AA43)++SUMIF(AD47,"●",AA47)+SUMIF(AD56,"●",AA56)+SUM(N17,N24,N30,N36,N40,N46,N51,N55,AD22,AD29,AD33,AD41,AD43,AD47,AD56))</f>
        <v>0</v>
      </c>
      <c r="B12" s="154"/>
      <c r="C12" s="154"/>
      <c r="D12" s="154"/>
      <c r="E12" s="154"/>
      <c r="F12" s="154"/>
      <c r="G12" s="154"/>
      <c r="H12" s="154"/>
      <c r="I12" s="155" t="s">
        <v>43</v>
      </c>
      <c r="J12" s="155"/>
      <c r="K12" s="156" t="s">
        <v>338</v>
      </c>
      <c r="L12" s="156"/>
      <c r="M12" s="156"/>
      <c r="N12" s="156"/>
      <c r="O12" s="156"/>
      <c r="P12" s="156"/>
      <c r="Q12" s="156"/>
      <c r="R12" s="156"/>
      <c r="S12" s="156"/>
      <c r="T12" s="156"/>
      <c r="U12" s="156"/>
      <c r="V12" s="156"/>
      <c r="W12" s="157">
        <f>IF(AA57="●",68,IF(N17="●",COUNTA(K15:K16),COUNTA(N15:N16))+IF(N24="●",COUNTA(K18:K23),COUNTA(N18:N23))+IF(N30="●",COUNTA(K25:K29),COUNTA(N25:N29))+IF(N36="●",COUNTA(K31:K35),COUNTA(N31:N35))+IF(N40="●",COUNTA(K37:K39),COUNTA(N37:N39))+IF(N46="●",COUNTA(K41:K45),COUNTA(N41:N45))+IF(N51="●",COUNTA(K47:K50),COUNTA(N47:N50))+IF(N55="●",COUNTA(K52:K54),COUNTA(N52:N54))+IF(AD22="●",COUNTA(AA14:AA21),COUNTA(AD14:AD21))+IF(AD29="●",COUNTA(AA23:AA28),COUNTA(AD23:AD28))+IF(AD33="●",COUNTA(AA30:AA32),COUNTA(AD30:AD32))+IF(AD41="●",COUNTA(AA34:AA40),COUNTA(AD34:AD40))+IF(AD43="●",COUNTA(AA42:AA42),COUNTA(AD42:AD42))+IF(AD47="●",COUNTA(AA44:AA46),COUNTA(AD44:AD46))+IF(AD56="●",COUNTA(AA49:AA55),COUNTA(AD49:AD55)))</f>
        <v>0</v>
      </c>
      <c r="X12" s="157"/>
      <c r="Y12" s="157"/>
      <c r="Z12" s="157"/>
      <c r="AA12" s="157"/>
      <c r="AB12" s="157"/>
      <c r="AC12" s="158" t="s">
        <v>45</v>
      </c>
      <c r="AD12" s="158"/>
      <c r="AE12" s="158"/>
      <c r="AF12" s="159"/>
    </row>
    <row r="13" spans="1:101" ht="16.75" customHeight="1" thickBot="1" x14ac:dyDescent="0.25">
      <c r="A13" s="168" t="s">
        <v>48</v>
      </c>
      <c r="B13" s="169"/>
      <c r="C13" s="169" t="s">
        <v>49</v>
      </c>
      <c r="D13" s="169"/>
      <c r="E13" s="169"/>
      <c r="F13" s="169"/>
      <c r="G13" s="169"/>
      <c r="H13" s="169"/>
      <c r="I13" s="169"/>
      <c r="J13" s="169"/>
      <c r="K13" s="169" t="s">
        <v>50</v>
      </c>
      <c r="L13" s="169"/>
      <c r="M13" s="169"/>
      <c r="N13" s="170" t="s">
        <v>51</v>
      </c>
      <c r="O13" s="171"/>
      <c r="P13" s="172"/>
      <c r="Q13" s="160" t="s">
        <v>48</v>
      </c>
      <c r="R13" s="161"/>
      <c r="S13" s="161" t="s">
        <v>49</v>
      </c>
      <c r="T13" s="161"/>
      <c r="U13" s="161"/>
      <c r="V13" s="161"/>
      <c r="W13" s="161"/>
      <c r="X13" s="161"/>
      <c r="Y13" s="161"/>
      <c r="Z13" s="161"/>
      <c r="AA13" s="161" t="s">
        <v>50</v>
      </c>
      <c r="AB13" s="161"/>
      <c r="AC13" s="161"/>
      <c r="AD13" s="165" t="s">
        <v>51</v>
      </c>
      <c r="AE13" s="166"/>
      <c r="AF13" s="167"/>
    </row>
    <row r="14" spans="1:101" ht="16.75" customHeight="1" thickBot="1" x14ac:dyDescent="0.25">
      <c r="A14" s="173" t="s">
        <v>339</v>
      </c>
      <c r="B14" s="174"/>
      <c r="C14" s="174"/>
      <c r="D14" s="174"/>
      <c r="E14" s="174"/>
      <c r="F14" s="174"/>
      <c r="G14" s="174"/>
      <c r="H14" s="174"/>
      <c r="I14" s="174"/>
      <c r="J14" s="174"/>
      <c r="K14" s="175">
        <f>K17+K24+K30+K36+K40+K46+K51+K55+AA22+AA29+AA33+AA41+AA43+AA47</f>
        <v>35717</v>
      </c>
      <c r="L14" s="175"/>
      <c r="M14" s="175"/>
      <c r="N14" s="176" t="s">
        <v>53</v>
      </c>
      <c r="O14" s="177"/>
      <c r="P14" s="178"/>
      <c r="Q14" s="179" t="s">
        <v>340</v>
      </c>
      <c r="R14" s="180"/>
      <c r="S14" s="181" t="s">
        <v>625</v>
      </c>
      <c r="T14" s="181"/>
      <c r="U14" s="181"/>
      <c r="V14" s="181"/>
      <c r="W14" s="181"/>
      <c r="X14" s="181"/>
      <c r="Y14" s="181"/>
      <c r="Z14" s="181"/>
      <c r="AA14" s="194">
        <v>435</v>
      </c>
      <c r="AB14" s="194"/>
      <c r="AC14" s="182"/>
      <c r="AD14" s="184"/>
      <c r="AE14" s="183"/>
      <c r="AF14" s="185"/>
    </row>
    <row r="15" spans="1:101" ht="16.75" customHeight="1" thickTop="1" x14ac:dyDescent="0.2">
      <c r="A15" s="179" t="s">
        <v>341</v>
      </c>
      <c r="B15" s="180"/>
      <c r="C15" s="181" t="s">
        <v>660</v>
      </c>
      <c r="D15" s="181"/>
      <c r="E15" s="181"/>
      <c r="F15" s="181"/>
      <c r="G15" s="181"/>
      <c r="H15" s="181"/>
      <c r="I15" s="181"/>
      <c r="J15" s="181"/>
      <c r="K15" s="193">
        <v>605</v>
      </c>
      <c r="L15" s="193"/>
      <c r="M15" s="188"/>
      <c r="N15" s="184"/>
      <c r="O15" s="183"/>
      <c r="P15" s="185"/>
      <c r="Q15" s="179" t="s">
        <v>342</v>
      </c>
      <c r="R15" s="180"/>
      <c r="S15" s="181" t="s">
        <v>626</v>
      </c>
      <c r="T15" s="181"/>
      <c r="U15" s="181"/>
      <c r="V15" s="181"/>
      <c r="W15" s="181"/>
      <c r="X15" s="181"/>
      <c r="Y15" s="181"/>
      <c r="Z15" s="181"/>
      <c r="AA15" s="194">
        <v>690</v>
      </c>
      <c r="AB15" s="194"/>
      <c r="AC15" s="182"/>
      <c r="AD15" s="184"/>
      <c r="AE15" s="183"/>
      <c r="AF15" s="185"/>
    </row>
    <row r="16" spans="1:101" ht="16.75" customHeight="1" x14ac:dyDescent="0.2">
      <c r="A16" s="179" t="s">
        <v>343</v>
      </c>
      <c r="B16" s="180"/>
      <c r="C16" s="181" t="s">
        <v>661</v>
      </c>
      <c r="D16" s="181"/>
      <c r="E16" s="181"/>
      <c r="F16" s="181"/>
      <c r="G16" s="181"/>
      <c r="H16" s="181"/>
      <c r="I16" s="181"/>
      <c r="J16" s="181"/>
      <c r="K16" s="194">
        <v>575</v>
      </c>
      <c r="L16" s="194"/>
      <c r="M16" s="182"/>
      <c r="N16" s="184"/>
      <c r="O16" s="183"/>
      <c r="P16" s="185"/>
      <c r="Q16" s="179" t="s">
        <v>344</v>
      </c>
      <c r="R16" s="180"/>
      <c r="S16" s="181" t="s">
        <v>627</v>
      </c>
      <c r="T16" s="181"/>
      <c r="U16" s="181"/>
      <c r="V16" s="181"/>
      <c r="W16" s="181"/>
      <c r="X16" s="181"/>
      <c r="Y16" s="181"/>
      <c r="Z16" s="181"/>
      <c r="AA16" s="194">
        <v>500</v>
      </c>
      <c r="AB16" s="194"/>
      <c r="AC16" s="182"/>
      <c r="AD16" s="184"/>
      <c r="AE16" s="183"/>
      <c r="AF16" s="185"/>
    </row>
    <row r="17" spans="1:32" ht="16.75" customHeight="1" x14ac:dyDescent="0.2">
      <c r="A17" s="197" t="s">
        <v>345</v>
      </c>
      <c r="B17" s="198"/>
      <c r="C17" s="198"/>
      <c r="D17" s="198"/>
      <c r="E17" s="198"/>
      <c r="F17" s="198"/>
      <c r="G17" s="198"/>
      <c r="H17" s="198"/>
      <c r="I17" s="198"/>
      <c r="J17" s="198"/>
      <c r="K17" s="199">
        <f>SUM(K15:M16)</f>
        <v>1180</v>
      </c>
      <c r="L17" s="199"/>
      <c r="M17" s="200"/>
      <c r="N17" s="201" t="str">
        <f>IF(AA57="●","●",IF(COUNTA(N15:N16)=0,"",SUMIF(N15:N16,"●",K15:K16)+SUM(N15:N16)))</f>
        <v/>
      </c>
      <c r="O17" s="202"/>
      <c r="P17" s="203"/>
      <c r="Q17" s="179" t="s">
        <v>346</v>
      </c>
      <c r="R17" s="180"/>
      <c r="S17" s="181" t="s">
        <v>628</v>
      </c>
      <c r="T17" s="181"/>
      <c r="U17" s="181"/>
      <c r="V17" s="181"/>
      <c r="W17" s="181"/>
      <c r="X17" s="181"/>
      <c r="Y17" s="181"/>
      <c r="Z17" s="181"/>
      <c r="AA17" s="194">
        <v>400</v>
      </c>
      <c r="AB17" s="194"/>
      <c r="AC17" s="182"/>
      <c r="AD17" s="184"/>
      <c r="AE17" s="183"/>
      <c r="AF17" s="185"/>
    </row>
    <row r="18" spans="1:32" ht="16.75" customHeight="1" x14ac:dyDescent="0.2">
      <c r="A18" s="179" t="s">
        <v>347</v>
      </c>
      <c r="B18" s="180"/>
      <c r="C18" s="181" t="s">
        <v>662</v>
      </c>
      <c r="D18" s="181"/>
      <c r="E18" s="181"/>
      <c r="F18" s="181"/>
      <c r="G18" s="181"/>
      <c r="H18" s="181"/>
      <c r="I18" s="181"/>
      <c r="J18" s="181"/>
      <c r="K18" s="194">
        <v>675</v>
      </c>
      <c r="L18" s="194"/>
      <c r="M18" s="182"/>
      <c r="N18" s="184"/>
      <c r="O18" s="183"/>
      <c r="P18" s="185"/>
      <c r="Q18" s="179" t="s">
        <v>348</v>
      </c>
      <c r="R18" s="180"/>
      <c r="S18" s="181" t="s">
        <v>629</v>
      </c>
      <c r="T18" s="181"/>
      <c r="U18" s="181"/>
      <c r="V18" s="181"/>
      <c r="W18" s="181"/>
      <c r="X18" s="181"/>
      <c r="Y18" s="181"/>
      <c r="Z18" s="181"/>
      <c r="AA18" s="194">
        <v>540</v>
      </c>
      <c r="AB18" s="194"/>
      <c r="AC18" s="182"/>
      <c r="AD18" s="184"/>
      <c r="AE18" s="183"/>
      <c r="AF18" s="185"/>
    </row>
    <row r="19" spans="1:32" ht="16.75" customHeight="1" x14ac:dyDescent="0.2">
      <c r="A19" s="179" t="s">
        <v>349</v>
      </c>
      <c r="B19" s="180"/>
      <c r="C19" s="181" t="s">
        <v>663</v>
      </c>
      <c r="D19" s="181"/>
      <c r="E19" s="181"/>
      <c r="F19" s="181"/>
      <c r="G19" s="181"/>
      <c r="H19" s="181"/>
      <c r="I19" s="181"/>
      <c r="J19" s="181"/>
      <c r="K19" s="194">
        <v>690</v>
      </c>
      <c r="L19" s="194"/>
      <c r="M19" s="182"/>
      <c r="N19" s="184"/>
      <c r="O19" s="183"/>
      <c r="P19" s="185"/>
      <c r="Q19" s="179" t="s">
        <v>350</v>
      </c>
      <c r="R19" s="180"/>
      <c r="S19" s="181" t="s">
        <v>630</v>
      </c>
      <c r="T19" s="181"/>
      <c r="U19" s="181"/>
      <c r="V19" s="181"/>
      <c r="W19" s="181"/>
      <c r="X19" s="181"/>
      <c r="Y19" s="181"/>
      <c r="Z19" s="181"/>
      <c r="AA19" s="194">
        <v>725</v>
      </c>
      <c r="AB19" s="194"/>
      <c r="AC19" s="182"/>
      <c r="AD19" s="184"/>
      <c r="AE19" s="183"/>
      <c r="AF19" s="185"/>
    </row>
    <row r="20" spans="1:32" ht="16.75" customHeight="1" x14ac:dyDescent="0.2">
      <c r="A20" s="179" t="s">
        <v>351</v>
      </c>
      <c r="B20" s="180"/>
      <c r="C20" s="181" t="s">
        <v>664</v>
      </c>
      <c r="D20" s="181"/>
      <c r="E20" s="181"/>
      <c r="F20" s="181"/>
      <c r="G20" s="181"/>
      <c r="H20" s="181"/>
      <c r="I20" s="181"/>
      <c r="J20" s="181"/>
      <c r="K20" s="194">
        <v>525</v>
      </c>
      <c r="L20" s="194"/>
      <c r="M20" s="182"/>
      <c r="N20" s="184"/>
      <c r="O20" s="183"/>
      <c r="P20" s="185"/>
      <c r="Q20" s="195" t="s">
        <v>352</v>
      </c>
      <c r="R20" s="196"/>
      <c r="S20" s="181" t="s">
        <v>631</v>
      </c>
      <c r="T20" s="181"/>
      <c r="U20" s="181"/>
      <c r="V20" s="181"/>
      <c r="W20" s="181"/>
      <c r="X20" s="181"/>
      <c r="Y20" s="181"/>
      <c r="Z20" s="181"/>
      <c r="AA20" s="194">
        <v>480</v>
      </c>
      <c r="AB20" s="194"/>
      <c r="AC20" s="182"/>
      <c r="AD20" s="184"/>
      <c r="AE20" s="183"/>
      <c r="AF20" s="185"/>
    </row>
    <row r="21" spans="1:32" ht="16.75" customHeight="1" x14ac:dyDescent="0.2">
      <c r="A21" s="179" t="s">
        <v>353</v>
      </c>
      <c r="B21" s="180"/>
      <c r="C21" s="181" t="s">
        <v>665</v>
      </c>
      <c r="D21" s="181"/>
      <c r="E21" s="181"/>
      <c r="F21" s="181"/>
      <c r="G21" s="181"/>
      <c r="H21" s="181"/>
      <c r="I21" s="181"/>
      <c r="J21" s="181"/>
      <c r="K21" s="194">
        <v>815</v>
      </c>
      <c r="L21" s="194"/>
      <c r="M21" s="182"/>
      <c r="N21" s="184"/>
      <c r="O21" s="183"/>
      <c r="P21" s="185"/>
      <c r="Q21" s="195" t="s">
        <v>354</v>
      </c>
      <c r="R21" s="196"/>
      <c r="S21" s="181" t="s">
        <v>632</v>
      </c>
      <c r="T21" s="181"/>
      <c r="U21" s="181"/>
      <c r="V21" s="181"/>
      <c r="W21" s="181"/>
      <c r="X21" s="181"/>
      <c r="Y21" s="181"/>
      <c r="Z21" s="181"/>
      <c r="AA21" s="194">
        <v>505</v>
      </c>
      <c r="AB21" s="194"/>
      <c r="AC21" s="182"/>
      <c r="AD21" s="184"/>
      <c r="AE21" s="183"/>
      <c r="AF21" s="185"/>
    </row>
    <row r="22" spans="1:32" ht="16.75" customHeight="1" x14ac:dyDescent="0.2">
      <c r="A22" s="195" t="s">
        <v>355</v>
      </c>
      <c r="B22" s="196"/>
      <c r="C22" s="181" t="s">
        <v>666</v>
      </c>
      <c r="D22" s="181"/>
      <c r="E22" s="181"/>
      <c r="F22" s="181"/>
      <c r="G22" s="181"/>
      <c r="H22" s="181"/>
      <c r="I22" s="181"/>
      <c r="J22" s="181"/>
      <c r="K22" s="194">
        <v>415</v>
      </c>
      <c r="L22" s="194"/>
      <c r="M22" s="182"/>
      <c r="N22" s="184"/>
      <c r="O22" s="183"/>
      <c r="P22" s="185"/>
      <c r="Q22" s="207" t="s">
        <v>356</v>
      </c>
      <c r="R22" s="208"/>
      <c r="S22" s="208"/>
      <c r="T22" s="208"/>
      <c r="U22" s="208"/>
      <c r="V22" s="208"/>
      <c r="W22" s="208"/>
      <c r="X22" s="208"/>
      <c r="Y22" s="208"/>
      <c r="Z22" s="208"/>
      <c r="AA22" s="199">
        <f>SUM(AA14:AC21)</f>
        <v>4275</v>
      </c>
      <c r="AB22" s="199"/>
      <c r="AC22" s="200"/>
      <c r="AD22" s="378" t="str">
        <f>IF(AA57="●","●",IF(COUNTA(AD14:AD21)=0,"",SUMIF(AD14:AD21,"●",AA14:AA21)+SUM(AD14:AD21)))</f>
        <v/>
      </c>
      <c r="AE22" s="379"/>
      <c r="AF22" s="380"/>
    </row>
    <row r="23" spans="1:32" ht="16.75" customHeight="1" x14ac:dyDescent="0.2">
      <c r="A23" s="195" t="s">
        <v>357</v>
      </c>
      <c r="B23" s="196"/>
      <c r="C23" s="181" t="s">
        <v>667</v>
      </c>
      <c r="D23" s="181"/>
      <c r="E23" s="181"/>
      <c r="F23" s="181"/>
      <c r="G23" s="181"/>
      <c r="H23" s="181"/>
      <c r="I23" s="181"/>
      <c r="J23" s="181"/>
      <c r="K23" s="194">
        <v>450</v>
      </c>
      <c r="L23" s="194"/>
      <c r="M23" s="182"/>
      <c r="N23" s="184"/>
      <c r="O23" s="183"/>
      <c r="P23" s="185"/>
      <c r="Q23" s="195" t="s">
        <v>358</v>
      </c>
      <c r="R23" s="180"/>
      <c r="S23" s="181" t="s">
        <v>633</v>
      </c>
      <c r="T23" s="181"/>
      <c r="U23" s="181"/>
      <c r="V23" s="181"/>
      <c r="W23" s="181"/>
      <c r="X23" s="181"/>
      <c r="Y23" s="181"/>
      <c r="Z23" s="181"/>
      <c r="AA23" s="194">
        <v>370</v>
      </c>
      <c r="AB23" s="194"/>
      <c r="AC23" s="381"/>
      <c r="AD23" s="184"/>
      <c r="AE23" s="183"/>
      <c r="AF23" s="185"/>
    </row>
    <row r="24" spans="1:32" ht="16.75" customHeight="1" x14ac:dyDescent="0.2">
      <c r="A24" s="197" t="s">
        <v>359</v>
      </c>
      <c r="B24" s="198"/>
      <c r="C24" s="198"/>
      <c r="D24" s="198"/>
      <c r="E24" s="198"/>
      <c r="F24" s="198"/>
      <c r="G24" s="198"/>
      <c r="H24" s="198"/>
      <c r="I24" s="198"/>
      <c r="J24" s="198"/>
      <c r="K24" s="199">
        <f>SUM(K18:M23)</f>
        <v>3570</v>
      </c>
      <c r="L24" s="199"/>
      <c r="M24" s="200"/>
      <c r="N24" s="201" t="str">
        <f>IF(AA57="●","●",IF(COUNTA(N18:N23)=0,"",SUMIF(N18:N23,"●",K18:K23)+SUM(N18:N23)))</f>
        <v/>
      </c>
      <c r="O24" s="202"/>
      <c r="P24" s="203"/>
      <c r="Q24" s="179" t="s">
        <v>360</v>
      </c>
      <c r="R24" s="180"/>
      <c r="S24" s="181" t="s">
        <v>634</v>
      </c>
      <c r="T24" s="181"/>
      <c r="U24" s="181"/>
      <c r="V24" s="181"/>
      <c r="W24" s="181"/>
      <c r="X24" s="181"/>
      <c r="Y24" s="181"/>
      <c r="Z24" s="181"/>
      <c r="AA24" s="194">
        <v>390</v>
      </c>
      <c r="AB24" s="194"/>
      <c r="AC24" s="381"/>
      <c r="AD24" s="184"/>
      <c r="AE24" s="183"/>
      <c r="AF24" s="185"/>
    </row>
    <row r="25" spans="1:32" ht="16.75" customHeight="1" x14ac:dyDescent="0.2">
      <c r="A25" s="179" t="s">
        <v>361</v>
      </c>
      <c r="B25" s="180"/>
      <c r="C25" s="181" t="s">
        <v>668</v>
      </c>
      <c r="D25" s="181"/>
      <c r="E25" s="181"/>
      <c r="F25" s="181"/>
      <c r="G25" s="181"/>
      <c r="H25" s="181"/>
      <c r="I25" s="181"/>
      <c r="J25" s="181"/>
      <c r="K25" s="194">
        <v>380</v>
      </c>
      <c r="L25" s="194"/>
      <c r="M25" s="182"/>
      <c r="N25" s="184"/>
      <c r="O25" s="183"/>
      <c r="P25" s="185"/>
      <c r="Q25" s="179" t="s">
        <v>362</v>
      </c>
      <c r="R25" s="180"/>
      <c r="S25" s="181" t="s">
        <v>635</v>
      </c>
      <c r="T25" s="181"/>
      <c r="U25" s="181"/>
      <c r="V25" s="181"/>
      <c r="W25" s="181"/>
      <c r="X25" s="181"/>
      <c r="Y25" s="181"/>
      <c r="Z25" s="181"/>
      <c r="AA25" s="194">
        <v>850</v>
      </c>
      <c r="AB25" s="194"/>
      <c r="AC25" s="381"/>
      <c r="AD25" s="184"/>
      <c r="AE25" s="183"/>
      <c r="AF25" s="185"/>
    </row>
    <row r="26" spans="1:32" ht="16.75" customHeight="1" x14ac:dyDescent="0.2">
      <c r="A26" s="179" t="s">
        <v>363</v>
      </c>
      <c r="B26" s="180"/>
      <c r="C26" s="181" t="s">
        <v>669</v>
      </c>
      <c r="D26" s="181"/>
      <c r="E26" s="181"/>
      <c r="F26" s="181"/>
      <c r="G26" s="181"/>
      <c r="H26" s="181"/>
      <c r="I26" s="181"/>
      <c r="J26" s="181"/>
      <c r="K26" s="194">
        <v>365</v>
      </c>
      <c r="L26" s="194"/>
      <c r="M26" s="182"/>
      <c r="N26" s="184"/>
      <c r="O26" s="183"/>
      <c r="P26" s="185"/>
      <c r="Q26" s="179" t="s">
        <v>364</v>
      </c>
      <c r="R26" s="180"/>
      <c r="S26" s="181" t="s">
        <v>636</v>
      </c>
      <c r="T26" s="181"/>
      <c r="U26" s="181"/>
      <c r="V26" s="181"/>
      <c r="W26" s="181"/>
      <c r="X26" s="181"/>
      <c r="Y26" s="181"/>
      <c r="Z26" s="181"/>
      <c r="AA26" s="194">
        <v>645</v>
      </c>
      <c r="AB26" s="194"/>
      <c r="AC26" s="381"/>
      <c r="AD26" s="184"/>
      <c r="AE26" s="183"/>
      <c r="AF26" s="185"/>
    </row>
    <row r="27" spans="1:32" ht="16.75" customHeight="1" x14ac:dyDescent="0.2">
      <c r="A27" s="179" t="s">
        <v>365</v>
      </c>
      <c r="B27" s="180"/>
      <c r="C27" s="181" t="s">
        <v>670</v>
      </c>
      <c r="D27" s="181"/>
      <c r="E27" s="181"/>
      <c r="F27" s="181"/>
      <c r="G27" s="181"/>
      <c r="H27" s="181"/>
      <c r="I27" s="181"/>
      <c r="J27" s="181"/>
      <c r="K27" s="194">
        <v>690</v>
      </c>
      <c r="L27" s="194"/>
      <c r="M27" s="182"/>
      <c r="N27" s="184"/>
      <c r="O27" s="183"/>
      <c r="P27" s="185"/>
      <c r="Q27" s="179" t="s">
        <v>366</v>
      </c>
      <c r="R27" s="180"/>
      <c r="S27" s="181" t="s">
        <v>637</v>
      </c>
      <c r="T27" s="181"/>
      <c r="U27" s="181"/>
      <c r="V27" s="181"/>
      <c r="W27" s="181"/>
      <c r="X27" s="181"/>
      <c r="Y27" s="181"/>
      <c r="Z27" s="181"/>
      <c r="AA27" s="194">
        <v>595</v>
      </c>
      <c r="AB27" s="194"/>
      <c r="AC27" s="182"/>
      <c r="AD27" s="184"/>
      <c r="AE27" s="183"/>
      <c r="AF27" s="185"/>
    </row>
    <row r="28" spans="1:32" ht="16.75" customHeight="1" x14ac:dyDescent="0.2">
      <c r="A28" s="179" t="s">
        <v>367</v>
      </c>
      <c r="B28" s="180"/>
      <c r="C28" s="181" t="s">
        <v>671</v>
      </c>
      <c r="D28" s="181"/>
      <c r="E28" s="181"/>
      <c r="F28" s="181"/>
      <c r="G28" s="181"/>
      <c r="H28" s="181"/>
      <c r="I28" s="181"/>
      <c r="J28" s="181"/>
      <c r="K28" s="194">
        <v>540</v>
      </c>
      <c r="L28" s="194"/>
      <c r="M28" s="182"/>
      <c r="N28" s="184"/>
      <c r="O28" s="183"/>
      <c r="P28" s="185"/>
      <c r="Q28" s="179" t="s">
        <v>368</v>
      </c>
      <c r="R28" s="180"/>
      <c r="S28" s="181" t="s">
        <v>638</v>
      </c>
      <c r="T28" s="181"/>
      <c r="U28" s="181"/>
      <c r="V28" s="181"/>
      <c r="W28" s="181"/>
      <c r="X28" s="181"/>
      <c r="Y28" s="181"/>
      <c r="Z28" s="181"/>
      <c r="AA28" s="194">
        <v>650</v>
      </c>
      <c r="AB28" s="194"/>
      <c r="AC28" s="182"/>
      <c r="AD28" s="184"/>
      <c r="AE28" s="183"/>
      <c r="AF28" s="185"/>
    </row>
    <row r="29" spans="1:32" ht="16.75" customHeight="1" x14ac:dyDescent="0.2">
      <c r="A29" s="195" t="s">
        <v>369</v>
      </c>
      <c r="B29" s="196"/>
      <c r="C29" s="181" t="s">
        <v>672</v>
      </c>
      <c r="D29" s="181"/>
      <c r="E29" s="181"/>
      <c r="F29" s="181"/>
      <c r="G29" s="181"/>
      <c r="H29" s="181"/>
      <c r="I29" s="181"/>
      <c r="J29" s="181"/>
      <c r="K29" s="194">
        <v>710</v>
      </c>
      <c r="L29" s="194"/>
      <c r="M29" s="182"/>
      <c r="N29" s="184"/>
      <c r="O29" s="183"/>
      <c r="P29" s="185"/>
      <c r="Q29" s="197" t="s">
        <v>370</v>
      </c>
      <c r="R29" s="198"/>
      <c r="S29" s="198"/>
      <c r="T29" s="198"/>
      <c r="U29" s="198"/>
      <c r="V29" s="198"/>
      <c r="W29" s="198"/>
      <c r="X29" s="198"/>
      <c r="Y29" s="198"/>
      <c r="Z29" s="198"/>
      <c r="AA29" s="199">
        <f>SUM(AA23:AC28)</f>
        <v>3500</v>
      </c>
      <c r="AB29" s="199"/>
      <c r="AC29" s="200"/>
      <c r="AD29" s="201" t="str">
        <f>IF(AA57="●","●",IF(COUNTA(AD23:AD28)=0,"",SUMIF(AD23:AD28,"●",AA23:AA28)+SUM(AD23:AD28)))</f>
        <v/>
      </c>
      <c r="AE29" s="202"/>
      <c r="AF29" s="203"/>
    </row>
    <row r="30" spans="1:32" ht="16.75" customHeight="1" x14ac:dyDescent="0.2">
      <c r="A30" s="197" t="s">
        <v>371</v>
      </c>
      <c r="B30" s="198"/>
      <c r="C30" s="198"/>
      <c r="D30" s="198"/>
      <c r="E30" s="198"/>
      <c r="F30" s="198"/>
      <c r="G30" s="198"/>
      <c r="H30" s="198"/>
      <c r="I30" s="198"/>
      <c r="J30" s="198"/>
      <c r="K30" s="199">
        <f>SUM(K25:M29)</f>
        <v>2685</v>
      </c>
      <c r="L30" s="199"/>
      <c r="M30" s="200"/>
      <c r="N30" s="201" t="str">
        <f>IF(AA57="●","●",IF(COUNTA(N25:N29)=0,"",SUMIF(N25:N29,"●",K25:K29)+SUM(N25:N29)))</f>
        <v/>
      </c>
      <c r="O30" s="202"/>
      <c r="P30" s="203"/>
      <c r="Q30" s="179" t="s">
        <v>372</v>
      </c>
      <c r="R30" s="180"/>
      <c r="S30" s="181" t="s">
        <v>639</v>
      </c>
      <c r="T30" s="181"/>
      <c r="U30" s="181"/>
      <c r="V30" s="181"/>
      <c r="W30" s="181"/>
      <c r="X30" s="181"/>
      <c r="Y30" s="181"/>
      <c r="Z30" s="181"/>
      <c r="AA30" s="194">
        <v>745</v>
      </c>
      <c r="AB30" s="194"/>
      <c r="AC30" s="182"/>
      <c r="AD30" s="184"/>
      <c r="AE30" s="183"/>
      <c r="AF30" s="185"/>
    </row>
    <row r="31" spans="1:32" ht="16.75" customHeight="1" x14ac:dyDescent="0.2">
      <c r="A31" s="179" t="s">
        <v>373</v>
      </c>
      <c r="B31" s="180"/>
      <c r="C31" s="181" t="s">
        <v>673</v>
      </c>
      <c r="D31" s="181"/>
      <c r="E31" s="181"/>
      <c r="F31" s="181"/>
      <c r="G31" s="181"/>
      <c r="H31" s="181"/>
      <c r="I31" s="181"/>
      <c r="J31" s="181"/>
      <c r="K31" s="194">
        <v>465</v>
      </c>
      <c r="L31" s="194"/>
      <c r="M31" s="182"/>
      <c r="N31" s="184"/>
      <c r="O31" s="183"/>
      <c r="P31" s="185"/>
      <c r="Q31" s="179" t="s">
        <v>374</v>
      </c>
      <c r="R31" s="180"/>
      <c r="S31" s="181" t="s">
        <v>640</v>
      </c>
      <c r="T31" s="181"/>
      <c r="U31" s="181"/>
      <c r="V31" s="181"/>
      <c r="W31" s="181"/>
      <c r="X31" s="181"/>
      <c r="Y31" s="181"/>
      <c r="Z31" s="181"/>
      <c r="AA31" s="194">
        <v>860</v>
      </c>
      <c r="AB31" s="194"/>
      <c r="AC31" s="182"/>
      <c r="AD31" s="184"/>
      <c r="AE31" s="183"/>
      <c r="AF31" s="185"/>
    </row>
    <row r="32" spans="1:32" ht="16.75" customHeight="1" x14ac:dyDescent="0.2">
      <c r="A32" s="179" t="s">
        <v>375</v>
      </c>
      <c r="B32" s="180"/>
      <c r="C32" s="181" t="s">
        <v>674</v>
      </c>
      <c r="D32" s="181"/>
      <c r="E32" s="181"/>
      <c r="F32" s="181"/>
      <c r="G32" s="181"/>
      <c r="H32" s="181"/>
      <c r="I32" s="181"/>
      <c r="J32" s="181"/>
      <c r="K32" s="194">
        <v>1000</v>
      </c>
      <c r="L32" s="194"/>
      <c r="M32" s="182"/>
      <c r="N32" s="184"/>
      <c r="O32" s="183"/>
      <c r="P32" s="185"/>
      <c r="Q32" s="179" t="s">
        <v>376</v>
      </c>
      <c r="R32" s="180"/>
      <c r="S32" s="181" t="s">
        <v>641</v>
      </c>
      <c r="T32" s="181"/>
      <c r="U32" s="181"/>
      <c r="V32" s="181"/>
      <c r="W32" s="181"/>
      <c r="X32" s="181"/>
      <c r="Y32" s="181"/>
      <c r="Z32" s="181"/>
      <c r="AA32" s="194">
        <v>415</v>
      </c>
      <c r="AB32" s="194"/>
      <c r="AC32" s="182"/>
      <c r="AD32" s="184"/>
      <c r="AE32" s="183"/>
      <c r="AF32" s="185"/>
    </row>
    <row r="33" spans="1:100" ht="16.75" customHeight="1" x14ac:dyDescent="0.2">
      <c r="A33" s="179" t="s">
        <v>377</v>
      </c>
      <c r="B33" s="180"/>
      <c r="C33" s="181" t="s">
        <v>675</v>
      </c>
      <c r="D33" s="181"/>
      <c r="E33" s="181"/>
      <c r="F33" s="181"/>
      <c r="G33" s="181"/>
      <c r="H33" s="181"/>
      <c r="I33" s="181"/>
      <c r="J33" s="181"/>
      <c r="K33" s="194">
        <v>515</v>
      </c>
      <c r="L33" s="194"/>
      <c r="M33" s="182"/>
      <c r="N33" s="184"/>
      <c r="O33" s="183"/>
      <c r="P33" s="185"/>
      <c r="Q33" s="197" t="s">
        <v>378</v>
      </c>
      <c r="R33" s="198"/>
      <c r="S33" s="198"/>
      <c r="T33" s="198"/>
      <c r="U33" s="198"/>
      <c r="V33" s="198"/>
      <c r="W33" s="198"/>
      <c r="X33" s="198"/>
      <c r="Y33" s="198"/>
      <c r="Z33" s="198"/>
      <c r="AA33" s="199">
        <f>SUM(AA30:AC32)</f>
        <v>2020</v>
      </c>
      <c r="AB33" s="199"/>
      <c r="AC33" s="200"/>
      <c r="AD33" s="201" t="str">
        <f>IF(AA57="●","●",IF(COUNTA(AD30:AD32)=0,"",SUMIF(AD30:AD32,"●",AA30:AA32)+SUM(AD30:AD32)))</f>
        <v/>
      </c>
      <c r="AE33" s="202"/>
      <c r="AF33" s="203"/>
    </row>
    <row r="34" spans="1:100" ht="16.75" customHeight="1" x14ac:dyDescent="0.2">
      <c r="A34" s="179" t="s">
        <v>379</v>
      </c>
      <c r="B34" s="180"/>
      <c r="C34" s="181" t="s">
        <v>676</v>
      </c>
      <c r="D34" s="181"/>
      <c r="E34" s="181"/>
      <c r="F34" s="181"/>
      <c r="G34" s="181"/>
      <c r="H34" s="181"/>
      <c r="I34" s="181"/>
      <c r="J34" s="181"/>
      <c r="K34" s="194">
        <v>240</v>
      </c>
      <c r="L34" s="194"/>
      <c r="M34" s="182"/>
      <c r="N34" s="184"/>
      <c r="O34" s="183"/>
      <c r="P34" s="185"/>
      <c r="Q34" s="179" t="s">
        <v>380</v>
      </c>
      <c r="R34" s="180"/>
      <c r="S34" s="181" t="s">
        <v>642</v>
      </c>
      <c r="T34" s="181"/>
      <c r="U34" s="181"/>
      <c r="V34" s="181"/>
      <c r="W34" s="181"/>
      <c r="X34" s="181"/>
      <c r="Y34" s="181"/>
      <c r="Z34" s="181"/>
      <c r="AA34" s="194">
        <v>220</v>
      </c>
      <c r="AB34" s="194"/>
      <c r="AC34" s="182"/>
      <c r="AD34" s="184"/>
      <c r="AE34" s="183"/>
      <c r="AF34" s="185"/>
    </row>
    <row r="35" spans="1:100" ht="16.75" customHeight="1" x14ac:dyDescent="0.2">
      <c r="A35" s="179" t="s">
        <v>381</v>
      </c>
      <c r="B35" s="180"/>
      <c r="C35" s="181" t="s">
        <v>677</v>
      </c>
      <c r="D35" s="181"/>
      <c r="E35" s="181"/>
      <c r="F35" s="181"/>
      <c r="G35" s="181"/>
      <c r="H35" s="181"/>
      <c r="I35" s="181"/>
      <c r="J35" s="181"/>
      <c r="K35" s="194">
        <v>175</v>
      </c>
      <c r="L35" s="194"/>
      <c r="M35" s="182"/>
      <c r="N35" s="184"/>
      <c r="O35" s="183"/>
      <c r="P35" s="185"/>
      <c r="Q35" s="179" t="s">
        <v>382</v>
      </c>
      <c r="R35" s="180"/>
      <c r="S35" s="181" t="s">
        <v>643</v>
      </c>
      <c r="T35" s="181"/>
      <c r="U35" s="181"/>
      <c r="V35" s="181"/>
      <c r="W35" s="181"/>
      <c r="X35" s="181"/>
      <c r="Y35" s="181"/>
      <c r="Z35" s="181"/>
      <c r="AA35" s="194">
        <v>830</v>
      </c>
      <c r="AB35" s="194"/>
      <c r="AC35" s="182"/>
      <c r="AD35" s="184"/>
      <c r="AE35" s="183"/>
      <c r="AF35" s="185"/>
    </row>
    <row r="36" spans="1:100" ht="16.75" customHeight="1" x14ac:dyDescent="0.2">
      <c r="A36" s="197" t="s">
        <v>383</v>
      </c>
      <c r="B36" s="198"/>
      <c r="C36" s="198"/>
      <c r="D36" s="198"/>
      <c r="E36" s="198"/>
      <c r="F36" s="198"/>
      <c r="G36" s="198"/>
      <c r="H36" s="198"/>
      <c r="I36" s="198"/>
      <c r="J36" s="198"/>
      <c r="K36" s="199">
        <f>SUM(K31:M35)</f>
        <v>2395</v>
      </c>
      <c r="L36" s="199"/>
      <c r="M36" s="200"/>
      <c r="N36" s="201" t="str">
        <f>IF(AA57="●","●",IF(COUNTA(N31:N35)=0,"",SUMIF(N31:N35,"●",K31:K35)+SUM(N31:N35)))</f>
        <v/>
      </c>
      <c r="O36" s="202"/>
      <c r="P36" s="203"/>
      <c r="Q36" s="179" t="s">
        <v>384</v>
      </c>
      <c r="R36" s="180"/>
      <c r="S36" s="181" t="s">
        <v>644</v>
      </c>
      <c r="T36" s="181"/>
      <c r="U36" s="181"/>
      <c r="V36" s="181"/>
      <c r="W36" s="181"/>
      <c r="X36" s="181"/>
      <c r="Y36" s="181"/>
      <c r="Z36" s="181"/>
      <c r="AA36" s="194">
        <v>640</v>
      </c>
      <c r="AB36" s="194"/>
      <c r="AC36" s="182"/>
      <c r="AD36" s="184"/>
      <c r="AE36" s="183"/>
      <c r="AF36" s="185"/>
    </row>
    <row r="37" spans="1:100" ht="16.75" customHeight="1" x14ac:dyDescent="0.2">
      <c r="A37" s="179" t="s">
        <v>385</v>
      </c>
      <c r="B37" s="180"/>
      <c r="C37" s="181" t="s">
        <v>678</v>
      </c>
      <c r="D37" s="181"/>
      <c r="E37" s="181"/>
      <c r="F37" s="181"/>
      <c r="G37" s="181"/>
      <c r="H37" s="181"/>
      <c r="I37" s="181"/>
      <c r="J37" s="181"/>
      <c r="K37" s="194">
        <v>915</v>
      </c>
      <c r="L37" s="194"/>
      <c r="M37" s="182"/>
      <c r="N37" s="184"/>
      <c r="O37" s="183"/>
      <c r="P37" s="185"/>
      <c r="Q37" s="179" t="s">
        <v>386</v>
      </c>
      <c r="R37" s="180"/>
      <c r="S37" s="181" t="s">
        <v>645</v>
      </c>
      <c r="T37" s="181"/>
      <c r="U37" s="181"/>
      <c r="V37" s="181"/>
      <c r="W37" s="181"/>
      <c r="X37" s="181"/>
      <c r="Y37" s="181"/>
      <c r="Z37" s="181"/>
      <c r="AA37" s="194">
        <v>790</v>
      </c>
      <c r="AB37" s="194"/>
      <c r="AC37" s="182"/>
      <c r="AD37" s="184"/>
      <c r="AE37" s="183"/>
      <c r="AF37" s="185"/>
    </row>
    <row r="38" spans="1:100" ht="16.75" customHeight="1" x14ac:dyDescent="0.2">
      <c r="A38" s="195" t="s">
        <v>387</v>
      </c>
      <c r="B38" s="196"/>
      <c r="C38" s="181" t="s">
        <v>679</v>
      </c>
      <c r="D38" s="181"/>
      <c r="E38" s="181"/>
      <c r="F38" s="181"/>
      <c r="G38" s="181"/>
      <c r="H38" s="181"/>
      <c r="I38" s="181"/>
      <c r="J38" s="181"/>
      <c r="K38" s="194">
        <v>400</v>
      </c>
      <c r="L38" s="194"/>
      <c r="M38" s="182"/>
      <c r="N38" s="184"/>
      <c r="O38" s="183"/>
      <c r="P38" s="185"/>
      <c r="Q38" s="179" t="s">
        <v>388</v>
      </c>
      <c r="R38" s="180"/>
      <c r="S38" s="181" t="s">
        <v>646</v>
      </c>
      <c r="T38" s="181"/>
      <c r="U38" s="181"/>
      <c r="V38" s="181"/>
      <c r="W38" s="181"/>
      <c r="X38" s="181"/>
      <c r="Y38" s="181"/>
      <c r="Z38" s="181"/>
      <c r="AA38" s="194">
        <v>440</v>
      </c>
      <c r="AB38" s="194"/>
      <c r="AC38" s="182"/>
      <c r="AD38" s="184"/>
      <c r="AE38" s="183"/>
      <c r="AF38" s="185"/>
    </row>
    <row r="39" spans="1:100" ht="16.75" customHeight="1" x14ac:dyDescent="0.2">
      <c r="A39" s="195" t="s">
        <v>389</v>
      </c>
      <c r="B39" s="196"/>
      <c r="C39" s="181" t="s">
        <v>680</v>
      </c>
      <c r="D39" s="181"/>
      <c r="E39" s="181"/>
      <c r="F39" s="181"/>
      <c r="G39" s="181"/>
      <c r="H39" s="181"/>
      <c r="I39" s="181"/>
      <c r="J39" s="181"/>
      <c r="K39" s="194">
        <v>450</v>
      </c>
      <c r="L39" s="194"/>
      <c r="M39" s="182"/>
      <c r="N39" s="184"/>
      <c r="O39" s="183"/>
      <c r="P39" s="185"/>
      <c r="Q39" s="179" t="s">
        <v>390</v>
      </c>
      <c r="R39" s="180"/>
      <c r="S39" s="181" t="s">
        <v>647</v>
      </c>
      <c r="T39" s="181"/>
      <c r="U39" s="181"/>
      <c r="V39" s="181"/>
      <c r="W39" s="181"/>
      <c r="X39" s="181"/>
      <c r="Y39" s="181"/>
      <c r="Z39" s="181"/>
      <c r="AA39" s="194">
        <v>390</v>
      </c>
      <c r="AB39" s="194"/>
      <c r="AC39" s="182"/>
      <c r="AD39" s="184"/>
      <c r="AE39" s="183"/>
      <c r="AF39" s="185"/>
    </row>
    <row r="40" spans="1:100" ht="16.75" customHeight="1" x14ac:dyDescent="0.2">
      <c r="A40" s="197" t="s">
        <v>391</v>
      </c>
      <c r="B40" s="198"/>
      <c r="C40" s="198"/>
      <c r="D40" s="198"/>
      <c r="E40" s="198"/>
      <c r="F40" s="198"/>
      <c r="G40" s="198"/>
      <c r="H40" s="198"/>
      <c r="I40" s="198"/>
      <c r="J40" s="198"/>
      <c r="K40" s="199">
        <f>SUM(K37:M39)</f>
        <v>1765</v>
      </c>
      <c r="L40" s="199"/>
      <c r="M40" s="200"/>
      <c r="N40" s="201" t="str">
        <f>IF(AA57="●","●",IF(COUNTA(N37:N39)=0,"",SUMIF(N37:N39,"●",K37:K39)+SUM(N37:N39)))</f>
        <v/>
      </c>
      <c r="O40" s="202"/>
      <c r="P40" s="203"/>
      <c r="Q40" s="179" t="s">
        <v>392</v>
      </c>
      <c r="R40" s="180"/>
      <c r="S40" s="181" t="s">
        <v>648</v>
      </c>
      <c r="T40" s="181"/>
      <c r="U40" s="181"/>
      <c r="V40" s="181"/>
      <c r="W40" s="181"/>
      <c r="X40" s="181"/>
      <c r="Y40" s="181"/>
      <c r="Z40" s="181"/>
      <c r="AA40" s="194">
        <v>540</v>
      </c>
      <c r="AB40" s="194"/>
      <c r="AC40" s="182"/>
      <c r="AD40" s="184"/>
      <c r="AE40" s="183"/>
      <c r="AF40" s="185"/>
    </row>
    <row r="41" spans="1:100" ht="16.75" customHeight="1" x14ac:dyDescent="0.2">
      <c r="A41" s="179" t="s">
        <v>393</v>
      </c>
      <c r="B41" s="180"/>
      <c r="C41" s="181" t="s">
        <v>681</v>
      </c>
      <c r="D41" s="181"/>
      <c r="E41" s="181"/>
      <c r="F41" s="181"/>
      <c r="G41" s="181"/>
      <c r="H41" s="181"/>
      <c r="I41" s="181"/>
      <c r="J41" s="181"/>
      <c r="K41" s="194">
        <v>485</v>
      </c>
      <c r="L41" s="194"/>
      <c r="M41" s="182"/>
      <c r="N41" s="184"/>
      <c r="O41" s="183"/>
      <c r="P41" s="185"/>
      <c r="Q41" s="197" t="s">
        <v>394</v>
      </c>
      <c r="R41" s="198"/>
      <c r="S41" s="198"/>
      <c r="T41" s="198"/>
      <c r="U41" s="198"/>
      <c r="V41" s="198"/>
      <c r="W41" s="198"/>
      <c r="X41" s="198"/>
      <c r="Y41" s="198"/>
      <c r="Z41" s="198"/>
      <c r="AA41" s="199">
        <f>SUM(AA34:AC40)</f>
        <v>3850</v>
      </c>
      <c r="AB41" s="199"/>
      <c r="AC41" s="200"/>
      <c r="AD41" s="201" t="str">
        <f>IF(AA57="●","●",IF(COUNTA(AD34:AD40)=0,"",SUMIF(AD34:AD40,"●",AA34:AA40)+SUM(AD34:AD40)))</f>
        <v/>
      </c>
      <c r="AE41" s="202"/>
      <c r="AF41" s="203"/>
    </row>
    <row r="42" spans="1:100" ht="16.75" customHeight="1" x14ac:dyDescent="0.2">
      <c r="A42" s="195" t="s">
        <v>395</v>
      </c>
      <c r="B42" s="180"/>
      <c r="C42" s="181" t="s">
        <v>682</v>
      </c>
      <c r="D42" s="181"/>
      <c r="E42" s="181"/>
      <c r="F42" s="181"/>
      <c r="G42" s="181"/>
      <c r="H42" s="181"/>
      <c r="I42" s="181"/>
      <c r="J42" s="181"/>
      <c r="K42" s="194">
        <v>470</v>
      </c>
      <c r="L42" s="194"/>
      <c r="M42" s="182"/>
      <c r="N42" s="184"/>
      <c r="O42" s="183"/>
      <c r="P42" s="185"/>
      <c r="Q42" s="382" t="s">
        <v>396</v>
      </c>
      <c r="R42" s="308"/>
      <c r="S42" s="204" t="s">
        <v>649</v>
      </c>
      <c r="T42" s="205"/>
      <c r="U42" s="205"/>
      <c r="V42" s="205"/>
      <c r="W42" s="205"/>
      <c r="X42" s="205"/>
      <c r="Y42" s="205"/>
      <c r="Z42" s="206"/>
      <c r="AA42" s="194">
        <v>1495</v>
      </c>
      <c r="AB42" s="194"/>
      <c r="AC42" s="182"/>
      <c r="AD42" s="184"/>
      <c r="AE42" s="183"/>
      <c r="AF42" s="185"/>
    </row>
    <row r="43" spans="1:100" ht="16.75" customHeight="1" x14ac:dyDescent="0.2">
      <c r="A43" s="179" t="s">
        <v>397</v>
      </c>
      <c r="B43" s="180"/>
      <c r="C43" s="181" t="s">
        <v>683</v>
      </c>
      <c r="D43" s="181"/>
      <c r="E43" s="181"/>
      <c r="F43" s="181"/>
      <c r="G43" s="181"/>
      <c r="H43" s="181"/>
      <c r="I43" s="181"/>
      <c r="J43" s="181"/>
      <c r="K43" s="194">
        <v>1210</v>
      </c>
      <c r="L43" s="194"/>
      <c r="M43" s="182"/>
      <c r="N43" s="184"/>
      <c r="O43" s="183"/>
      <c r="P43" s="185"/>
      <c r="Q43" s="197" t="s">
        <v>398</v>
      </c>
      <c r="R43" s="198"/>
      <c r="S43" s="198"/>
      <c r="T43" s="198"/>
      <c r="U43" s="198"/>
      <c r="V43" s="198"/>
      <c r="W43" s="198"/>
      <c r="X43" s="198"/>
      <c r="Y43" s="198"/>
      <c r="Z43" s="198"/>
      <c r="AA43" s="199">
        <f>SUM(AA42)</f>
        <v>1495</v>
      </c>
      <c r="AB43" s="199"/>
      <c r="AC43" s="200"/>
      <c r="AD43" s="201" t="str">
        <f>IF(AA57="●","●",IF(COUNTA(AD42)=0,"",SUMIF(AD42,"●",AA42)+SUM(AD42)))</f>
        <v/>
      </c>
      <c r="AE43" s="202"/>
      <c r="AF43" s="203"/>
    </row>
    <row r="44" spans="1:100" ht="16.75" customHeight="1" thickBot="1" x14ac:dyDescent="0.25">
      <c r="A44" s="179" t="s">
        <v>399</v>
      </c>
      <c r="B44" s="180"/>
      <c r="C44" s="181" t="s">
        <v>684</v>
      </c>
      <c r="D44" s="181"/>
      <c r="E44" s="181"/>
      <c r="F44" s="181"/>
      <c r="G44" s="181"/>
      <c r="H44" s="181"/>
      <c r="I44" s="181"/>
      <c r="J44" s="181"/>
      <c r="K44" s="194">
        <v>795</v>
      </c>
      <c r="L44" s="194"/>
      <c r="M44" s="182"/>
      <c r="N44" s="184"/>
      <c r="O44" s="183"/>
      <c r="P44" s="185"/>
      <c r="Q44" s="179" t="s">
        <v>400</v>
      </c>
      <c r="R44" s="180"/>
      <c r="S44" s="181" t="s">
        <v>650</v>
      </c>
      <c r="T44" s="181"/>
      <c r="U44" s="181"/>
      <c r="V44" s="181"/>
      <c r="W44" s="181"/>
      <c r="X44" s="181"/>
      <c r="Y44" s="181"/>
      <c r="Z44" s="181"/>
      <c r="AA44" s="194">
        <v>600</v>
      </c>
      <c r="AB44" s="194"/>
      <c r="AC44" s="182"/>
      <c r="AD44" s="184"/>
      <c r="AE44" s="183"/>
      <c r="AF44" s="185"/>
    </row>
    <row r="45" spans="1:100" ht="16.75" customHeight="1" x14ac:dyDescent="0.2">
      <c r="A45" s="179" t="s">
        <v>401</v>
      </c>
      <c r="B45" s="180"/>
      <c r="C45" s="181" t="s">
        <v>685</v>
      </c>
      <c r="D45" s="181"/>
      <c r="E45" s="181"/>
      <c r="F45" s="181"/>
      <c r="G45" s="181"/>
      <c r="H45" s="181"/>
      <c r="I45" s="181"/>
      <c r="J45" s="181"/>
      <c r="K45" s="194">
        <v>530</v>
      </c>
      <c r="L45" s="194"/>
      <c r="M45" s="182"/>
      <c r="N45" s="184"/>
      <c r="O45" s="183"/>
      <c r="P45" s="185"/>
      <c r="Q45" s="179" t="s">
        <v>402</v>
      </c>
      <c r="R45" s="180"/>
      <c r="S45" s="181" t="s">
        <v>651</v>
      </c>
      <c r="T45" s="181"/>
      <c r="U45" s="181"/>
      <c r="V45" s="181"/>
      <c r="W45" s="181"/>
      <c r="X45" s="181"/>
      <c r="Y45" s="181"/>
      <c r="Z45" s="181"/>
      <c r="AA45" s="194">
        <v>410</v>
      </c>
      <c r="AB45" s="194"/>
      <c r="AC45" s="182"/>
      <c r="AD45" s="184"/>
      <c r="AE45" s="183"/>
      <c r="AF45" s="185"/>
      <c r="CB45" s="258" t="s">
        <v>302</v>
      </c>
      <c r="CC45" s="259"/>
      <c r="CD45" s="259"/>
      <c r="CE45" s="259"/>
      <c r="CF45" s="259"/>
      <c r="CG45" s="259"/>
      <c r="CH45" s="259"/>
      <c r="CI45" s="259"/>
      <c r="CJ45" s="259"/>
      <c r="CK45" s="259"/>
      <c r="CL45" s="259"/>
      <c r="CM45" s="259"/>
      <c r="CN45" s="259"/>
      <c r="CO45" s="259"/>
      <c r="CP45" s="259"/>
      <c r="CQ45" s="259"/>
      <c r="CR45" s="260"/>
    </row>
    <row r="46" spans="1:100" ht="16.75" customHeight="1" thickBot="1" x14ac:dyDescent="0.25">
      <c r="A46" s="197" t="s">
        <v>403</v>
      </c>
      <c r="B46" s="198"/>
      <c r="C46" s="198"/>
      <c r="D46" s="198"/>
      <c r="E46" s="198"/>
      <c r="F46" s="198"/>
      <c r="G46" s="198"/>
      <c r="H46" s="198"/>
      <c r="I46" s="198"/>
      <c r="J46" s="198"/>
      <c r="K46" s="199">
        <f>SUM(K41:M45)</f>
        <v>3490</v>
      </c>
      <c r="L46" s="199"/>
      <c r="M46" s="200"/>
      <c r="N46" s="201" t="str">
        <f>IF(AA57="●","●",IF(COUNTA(N41:N45)=0,"",SUMIF(N41:N45,"●",K41:K45)+SUM(N41:N45)))</f>
        <v/>
      </c>
      <c r="O46" s="202"/>
      <c r="P46" s="203"/>
      <c r="Q46" s="179" t="s">
        <v>404</v>
      </c>
      <c r="R46" s="180"/>
      <c r="S46" s="181" t="s">
        <v>652</v>
      </c>
      <c r="T46" s="181"/>
      <c r="U46" s="181"/>
      <c r="V46" s="181"/>
      <c r="W46" s="181"/>
      <c r="X46" s="181"/>
      <c r="Y46" s="181"/>
      <c r="Z46" s="181"/>
      <c r="AA46" s="194">
        <v>582</v>
      </c>
      <c r="AB46" s="194"/>
      <c r="AC46" s="182"/>
      <c r="AD46" s="184"/>
      <c r="AE46" s="183"/>
      <c r="AF46" s="185"/>
      <c r="BE46" s="250" t="s">
        <v>286</v>
      </c>
      <c r="BF46" s="250"/>
      <c r="BG46" s="250"/>
      <c r="BH46" s="250"/>
      <c r="BI46" s="250"/>
      <c r="BJ46" s="250"/>
      <c r="BK46" s="250"/>
      <c r="BL46" s="250"/>
      <c r="BM46" s="250"/>
      <c r="BN46" s="250"/>
      <c r="BR46" s="250" t="s">
        <v>270</v>
      </c>
      <c r="BS46" s="250"/>
      <c r="BT46" s="250"/>
      <c r="BU46" s="250"/>
      <c r="BV46" s="250"/>
      <c r="BW46" s="250"/>
      <c r="BX46" s="250"/>
      <c r="CB46" s="261"/>
      <c r="CC46" s="262"/>
      <c r="CD46" s="262"/>
      <c r="CE46" s="262"/>
      <c r="CF46" s="262"/>
      <c r="CG46" s="262"/>
      <c r="CH46" s="262"/>
      <c r="CI46" s="262"/>
      <c r="CJ46" s="262"/>
      <c r="CK46" s="262"/>
      <c r="CL46" s="262"/>
      <c r="CM46" s="262"/>
      <c r="CN46" s="262"/>
      <c r="CO46" s="262"/>
      <c r="CP46" s="262"/>
      <c r="CQ46" s="262"/>
      <c r="CR46" s="263"/>
      <c r="CS46" s="362"/>
      <c r="CT46" s="362"/>
      <c r="CU46" s="362"/>
      <c r="CV46" s="362"/>
    </row>
    <row r="47" spans="1:100" ht="16.75" customHeight="1" thickBot="1" x14ac:dyDescent="0.25">
      <c r="A47" s="179" t="s">
        <v>405</v>
      </c>
      <c r="B47" s="180"/>
      <c r="C47" s="181" t="s">
        <v>686</v>
      </c>
      <c r="D47" s="181"/>
      <c r="E47" s="181"/>
      <c r="F47" s="181"/>
      <c r="G47" s="181"/>
      <c r="H47" s="181"/>
      <c r="I47" s="181"/>
      <c r="J47" s="181"/>
      <c r="K47" s="194">
        <v>600</v>
      </c>
      <c r="L47" s="194"/>
      <c r="M47" s="182"/>
      <c r="N47" s="184"/>
      <c r="O47" s="183"/>
      <c r="P47" s="185"/>
      <c r="Q47" s="197" t="s">
        <v>406</v>
      </c>
      <c r="R47" s="198"/>
      <c r="S47" s="198"/>
      <c r="T47" s="198"/>
      <c r="U47" s="198"/>
      <c r="V47" s="198"/>
      <c r="W47" s="198"/>
      <c r="X47" s="198"/>
      <c r="Y47" s="198"/>
      <c r="Z47" s="198"/>
      <c r="AA47" s="199">
        <f>SUM(AA44:AC46)</f>
        <v>1592</v>
      </c>
      <c r="AB47" s="199"/>
      <c r="AC47" s="200"/>
      <c r="AD47" s="378" t="str">
        <f>IF(AA57="●","●",IF(COUNTA(AD44:AD46)=0,"",SUMIF(AD44:AD46,"●",AA44:AA46)+SUM(AD44:AD46)))</f>
        <v/>
      </c>
      <c r="AE47" s="379"/>
      <c r="AF47" s="380"/>
      <c r="BE47" s="250" t="s">
        <v>291</v>
      </c>
      <c r="BF47" s="250"/>
      <c r="BG47" s="250"/>
      <c r="BH47" s="250"/>
      <c r="BI47" s="250"/>
      <c r="BJ47" s="250"/>
      <c r="BK47" s="250"/>
      <c r="BL47" s="250"/>
      <c r="BM47" s="250" t="s">
        <v>292</v>
      </c>
      <c r="BN47" s="250"/>
      <c r="BR47" s="250" t="s">
        <v>274</v>
      </c>
      <c r="BS47" s="250"/>
      <c r="BT47" s="250"/>
      <c r="BU47" s="250"/>
      <c r="BV47" s="250"/>
      <c r="BW47" s="250"/>
      <c r="BX47" s="250"/>
      <c r="CB47" s="383" t="s">
        <v>303</v>
      </c>
      <c r="CC47" s="269"/>
      <c r="CD47" s="269"/>
      <c r="CE47" s="269"/>
      <c r="CF47" s="269"/>
      <c r="CG47" s="269"/>
      <c r="CH47" s="269"/>
      <c r="CI47" s="269"/>
      <c r="CJ47" s="269"/>
      <c r="CK47" s="269"/>
      <c r="CL47" s="270"/>
      <c r="CM47" s="268" t="s">
        <v>304</v>
      </c>
      <c r="CN47" s="269"/>
      <c r="CO47" s="270"/>
      <c r="CP47" s="268" t="s">
        <v>305</v>
      </c>
      <c r="CQ47" s="269"/>
      <c r="CR47" s="271"/>
      <c r="CS47" s="362"/>
      <c r="CT47" s="362"/>
      <c r="CU47" s="362"/>
      <c r="CV47" s="362"/>
    </row>
    <row r="48" spans="1:100" ht="16.75" customHeight="1" thickTop="1" thickBot="1" x14ac:dyDescent="0.25">
      <c r="A48" s="179" t="s">
        <v>407</v>
      </c>
      <c r="B48" s="180"/>
      <c r="C48" s="181" t="s">
        <v>687</v>
      </c>
      <c r="D48" s="181"/>
      <c r="E48" s="181"/>
      <c r="F48" s="181"/>
      <c r="G48" s="181"/>
      <c r="H48" s="181"/>
      <c r="I48" s="181"/>
      <c r="J48" s="181"/>
      <c r="K48" s="194">
        <v>515</v>
      </c>
      <c r="L48" s="194"/>
      <c r="M48" s="182"/>
      <c r="N48" s="184"/>
      <c r="O48" s="183"/>
      <c r="P48" s="185"/>
      <c r="Q48" s="240" t="s">
        <v>408</v>
      </c>
      <c r="R48" s="241"/>
      <c r="S48" s="241"/>
      <c r="T48" s="241"/>
      <c r="U48" s="241"/>
      <c r="V48" s="241"/>
      <c r="W48" s="241"/>
      <c r="X48" s="241"/>
      <c r="Y48" s="241"/>
      <c r="Z48" s="242"/>
      <c r="AA48" s="243">
        <f>AA56</f>
        <v>3635</v>
      </c>
      <c r="AB48" s="244"/>
      <c r="AC48" s="245"/>
      <c r="AD48" s="246" t="s">
        <v>53</v>
      </c>
      <c r="AE48" s="247"/>
      <c r="AF48" s="248"/>
      <c r="BE48" s="250" t="s">
        <v>296</v>
      </c>
      <c r="BF48" s="250"/>
      <c r="BG48" s="250"/>
      <c r="BH48" s="250"/>
      <c r="BI48" s="250"/>
      <c r="BJ48" s="250"/>
      <c r="BK48" s="250"/>
      <c r="BL48" s="250"/>
      <c r="BM48" s="250" t="s">
        <v>292</v>
      </c>
      <c r="BN48" s="250"/>
      <c r="BR48" s="250" t="s">
        <v>278</v>
      </c>
      <c r="BS48" s="250"/>
      <c r="BT48" s="250"/>
      <c r="BU48" s="250"/>
      <c r="BV48" s="250"/>
      <c r="BW48" s="250"/>
      <c r="BX48" s="250"/>
      <c r="CB48" s="281" t="s">
        <v>311</v>
      </c>
      <c r="CC48" s="282"/>
      <c r="CD48" s="282"/>
      <c r="CE48" s="282"/>
      <c r="CF48" s="282"/>
      <c r="CG48" s="282"/>
      <c r="CH48" s="282"/>
      <c r="CI48" s="282"/>
      <c r="CJ48" s="282"/>
      <c r="CK48" s="282"/>
      <c r="CL48" s="283"/>
      <c r="CM48" s="384">
        <v>2.7</v>
      </c>
      <c r="CN48" s="385"/>
      <c r="CO48" s="386"/>
      <c r="CP48" s="385">
        <v>3.5</v>
      </c>
      <c r="CQ48" s="385"/>
      <c r="CR48" s="387"/>
      <c r="CS48" s="388"/>
      <c r="CT48" s="388"/>
      <c r="CU48" s="388"/>
      <c r="CV48" s="388"/>
    </row>
    <row r="49" spans="1:100" ht="16.75" customHeight="1" thickTop="1" x14ac:dyDescent="0.2">
      <c r="A49" s="179" t="s">
        <v>409</v>
      </c>
      <c r="B49" s="180"/>
      <c r="C49" s="181" t="s">
        <v>688</v>
      </c>
      <c r="D49" s="181"/>
      <c r="E49" s="181"/>
      <c r="F49" s="181"/>
      <c r="G49" s="181"/>
      <c r="H49" s="181"/>
      <c r="I49" s="181"/>
      <c r="J49" s="181"/>
      <c r="K49" s="194">
        <v>595</v>
      </c>
      <c r="L49" s="194"/>
      <c r="M49" s="182"/>
      <c r="N49" s="184"/>
      <c r="O49" s="183"/>
      <c r="P49" s="185"/>
      <c r="Q49" s="179" t="s">
        <v>410</v>
      </c>
      <c r="R49" s="180"/>
      <c r="S49" s="181" t="s">
        <v>653</v>
      </c>
      <c r="T49" s="181"/>
      <c r="U49" s="181"/>
      <c r="V49" s="181"/>
      <c r="W49" s="181"/>
      <c r="X49" s="181"/>
      <c r="Y49" s="181"/>
      <c r="Z49" s="181"/>
      <c r="AA49" s="193">
        <v>750</v>
      </c>
      <c r="AB49" s="193"/>
      <c r="AC49" s="188"/>
      <c r="AD49" s="184"/>
      <c r="AE49" s="183"/>
      <c r="AF49" s="185"/>
      <c r="BE49" s="250" t="s">
        <v>299</v>
      </c>
      <c r="BF49" s="250"/>
      <c r="BG49" s="250"/>
      <c r="BH49" s="250"/>
      <c r="BI49" s="250"/>
      <c r="BJ49" s="250"/>
      <c r="BK49" s="250"/>
      <c r="BL49" s="250"/>
      <c r="BM49" s="250" t="s">
        <v>292</v>
      </c>
      <c r="BN49" s="250"/>
      <c r="BR49" s="250" t="s">
        <v>282</v>
      </c>
      <c r="BS49" s="250"/>
      <c r="BT49" s="250"/>
      <c r="BU49" s="250"/>
      <c r="BV49" s="250"/>
      <c r="BW49" s="250"/>
      <c r="BX49" s="250"/>
      <c r="CB49" s="299" t="s">
        <v>314</v>
      </c>
      <c r="CC49" s="300"/>
      <c r="CD49" s="300"/>
      <c r="CE49" s="300"/>
      <c r="CF49" s="300"/>
      <c r="CG49" s="300"/>
      <c r="CH49" s="300"/>
      <c r="CI49" s="300"/>
      <c r="CJ49" s="300"/>
      <c r="CK49" s="300"/>
      <c r="CL49" s="301"/>
      <c r="CM49" s="389">
        <v>2.9</v>
      </c>
      <c r="CN49" s="390"/>
      <c r="CO49" s="391"/>
      <c r="CP49" s="390">
        <v>3.7</v>
      </c>
      <c r="CQ49" s="390"/>
      <c r="CR49" s="392"/>
      <c r="CS49" s="388"/>
      <c r="CT49" s="388"/>
      <c r="CU49" s="388"/>
      <c r="CV49" s="388"/>
    </row>
    <row r="50" spans="1:100" ht="16.75" customHeight="1" x14ac:dyDescent="0.2">
      <c r="A50" s="179" t="s">
        <v>411</v>
      </c>
      <c r="B50" s="180"/>
      <c r="C50" s="181" t="s">
        <v>689</v>
      </c>
      <c r="D50" s="181"/>
      <c r="E50" s="181"/>
      <c r="F50" s="181"/>
      <c r="G50" s="181"/>
      <c r="H50" s="181"/>
      <c r="I50" s="181"/>
      <c r="J50" s="181"/>
      <c r="K50" s="194">
        <v>385</v>
      </c>
      <c r="L50" s="194"/>
      <c r="M50" s="182"/>
      <c r="N50" s="184"/>
      <c r="O50" s="183"/>
      <c r="P50" s="185"/>
      <c r="Q50" s="179" t="s">
        <v>412</v>
      </c>
      <c r="R50" s="180"/>
      <c r="S50" s="181" t="s">
        <v>654</v>
      </c>
      <c r="T50" s="181"/>
      <c r="U50" s="181"/>
      <c r="V50" s="181"/>
      <c r="W50" s="181"/>
      <c r="X50" s="181"/>
      <c r="Y50" s="181"/>
      <c r="Z50" s="181"/>
      <c r="AA50" s="194">
        <v>550</v>
      </c>
      <c r="AB50" s="194"/>
      <c r="AC50" s="182"/>
      <c r="AD50" s="184"/>
      <c r="AE50" s="183"/>
      <c r="AF50" s="185"/>
      <c r="BR50" s="250" t="s">
        <v>287</v>
      </c>
      <c r="BS50" s="250"/>
      <c r="BT50" s="250"/>
      <c r="BU50" s="250"/>
      <c r="BV50" s="250"/>
      <c r="BW50" s="250"/>
      <c r="BX50" s="250"/>
      <c r="CB50" s="299" t="s">
        <v>318</v>
      </c>
      <c r="CC50" s="300"/>
      <c r="CD50" s="300"/>
      <c r="CE50" s="300"/>
      <c r="CF50" s="300"/>
      <c r="CG50" s="300"/>
      <c r="CH50" s="300"/>
      <c r="CI50" s="300"/>
      <c r="CJ50" s="300"/>
      <c r="CK50" s="300"/>
      <c r="CL50" s="301"/>
      <c r="CM50" s="389">
        <v>3.3</v>
      </c>
      <c r="CN50" s="390"/>
      <c r="CO50" s="391"/>
      <c r="CP50" s="390">
        <v>4</v>
      </c>
      <c r="CQ50" s="390"/>
      <c r="CR50" s="392"/>
      <c r="CS50" s="362"/>
      <c r="CT50" s="362"/>
      <c r="CU50" s="362"/>
      <c r="CV50" s="362"/>
    </row>
    <row r="51" spans="1:100" ht="16.75" customHeight="1" x14ac:dyDescent="0.2">
      <c r="A51" s="197" t="s">
        <v>413</v>
      </c>
      <c r="B51" s="198"/>
      <c r="C51" s="198"/>
      <c r="D51" s="198"/>
      <c r="E51" s="198"/>
      <c r="F51" s="198"/>
      <c r="G51" s="198"/>
      <c r="H51" s="198"/>
      <c r="I51" s="198"/>
      <c r="J51" s="198"/>
      <c r="K51" s="199">
        <f>SUM(K47:M50)</f>
        <v>2095</v>
      </c>
      <c r="L51" s="199"/>
      <c r="M51" s="200"/>
      <c r="N51" s="201" t="str">
        <f>IF(AA57="●","●",IF(COUNTA(N47:N50)=0,"",SUMIF(N47:N50,"●",K47:K50)+SUM(N47:N50)))</f>
        <v/>
      </c>
      <c r="O51" s="202"/>
      <c r="P51" s="203"/>
      <c r="Q51" s="179" t="s">
        <v>414</v>
      </c>
      <c r="R51" s="180"/>
      <c r="S51" s="181" t="s">
        <v>655</v>
      </c>
      <c r="T51" s="181"/>
      <c r="U51" s="181"/>
      <c r="V51" s="181"/>
      <c r="W51" s="181"/>
      <c r="X51" s="181"/>
      <c r="Y51" s="181"/>
      <c r="Z51" s="181"/>
      <c r="AA51" s="194">
        <v>600</v>
      </c>
      <c r="AB51" s="194"/>
      <c r="AC51" s="182"/>
      <c r="AD51" s="184"/>
      <c r="AE51" s="183"/>
      <c r="AF51" s="185"/>
      <c r="BR51" s="250" t="s">
        <v>293</v>
      </c>
      <c r="BS51" s="250"/>
      <c r="BT51" s="250"/>
      <c r="BU51" s="250"/>
      <c r="BV51" s="250"/>
      <c r="BW51" s="250"/>
      <c r="BX51" s="250"/>
      <c r="CB51" s="299" t="s">
        <v>319</v>
      </c>
      <c r="CC51" s="300"/>
      <c r="CD51" s="300"/>
      <c r="CE51" s="300"/>
      <c r="CF51" s="300"/>
      <c r="CG51" s="300"/>
      <c r="CH51" s="300"/>
      <c r="CI51" s="300"/>
      <c r="CJ51" s="300"/>
      <c r="CK51" s="300"/>
      <c r="CL51" s="301"/>
      <c r="CM51" s="389">
        <v>4</v>
      </c>
      <c r="CN51" s="390"/>
      <c r="CO51" s="390"/>
      <c r="CP51" s="389">
        <v>5.0999999999999996</v>
      </c>
      <c r="CQ51" s="390"/>
      <c r="CR51" s="392"/>
      <c r="CS51" s="388"/>
      <c r="CT51" s="388"/>
      <c r="CU51" s="388"/>
      <c r="CV51" s="388"/>
    </row>
    <row r="52" spans="1:100" ht="16.75" customHeight="1" x14ac:dyDescent="0.2">
      <c r="A52" s="179" t="s">
        <v>415</v>
      </c>
      <c r="B52" s="180"/>
      <c r="C52" s="181" t="s">
        <v>690</v>
      </c>
      <c r="D52" s="181"/>
      <c r="E52" s="181"/>
      <c r="F52" s="181"/>
      <c r="G52" s="181"/>
      <c r="H52" s="181"/>
      <c r="I52" s="181"/>
      <c r="J52" s="181"/>
      <c r="K52" s="194">
        <v>645</v>
      </c>
      <c r="L52" s="194"/>
      <c r="M52" s="182"/>
      <c r="N52" s="184"/>
      <c r="O52" s="183"/>
      <c r="P52" s="185"/>
      <c r="Q52" s="179" t="s">
        <v>416</v>
      </c>
      <c r="R52" s="180"/>
      <c r="S52" s="181" t="s">
        <v>656</v>
      </c>
      <c r="T52" s="181"/>
      <c r="U52" s="181"/>
      <c r="V52" s="181"/>
      <c r="W52" s="181"/>
      <c r="X52" s="181"/>
      <c r="Y52" s="181"/>
      <c r="Z52" s="181"/>
      <c r="AA52" s="194">
        <v>330</v>
      </c>
      <c r="AB52" s="194"/>
      <c r="AC52" s="182"/>
      <c r="AD52" s="184"/>
      <c r="AE52" s="183"/>
      <c r="AF52" s="185"/>
      <c r="BR52" s="250" t="s">
        <v>297</v>
      </c>
      <c r="BS52" s="250"/>
      <c r="BT52" s="250"/>
      <c r="BU52" s="250"/>
      <c r="BV52" s="250"/>
      <c r="BW52" s="250"/>
      <c r="BX52" s="250"/>
      <c r="CB52" s="342" t="s">
        <v>323</v>
      </c>
      <c r="CC52" s="343"/>
      <c r="CD52" s="343"/>
      <c r="CE52" s="343"/>
      <c r="CF52" s="343"/>
      <c r="CG52" s="343"/>
      <c r="CH52" s="343"/>
      <c r="CI52" s="343"/>
      <c r="CJ52" s="343"/>
      <c r="CK52" s="343"/>
      <c r="CL52" s="344"/>
      <c r="CM52" s="393">
        <v>4.4000000000000004</v>
      </c>
      <c r="CN52" s="86"/>
      <c r="CO52" s="394"/>
      <c r="CP52" s="86">
        <v>5.5</v>
      </c>
      <c r="CQ52" s="86"/>
      <c r="CR52" s="395"/>
      <c r="CS52" s="362"/>
      <c r="CT52" s="362"/>
      <c r="CU52" s="362"/>
      <c r="CV52" s="362"/>
    </row>
    <row r="53" spans="1:100" ht="16.75" customHeight="1" x14ac:dyDescent="0.2">
      <c r="A53" s="179" t="s">
        <v>417</v>
      </c>
      <c r="B53" s="180"/>
      <c r="C53" s="181" t="s">
        <v>691</v>
      </c>
      <c r="D53" s="181"/>
      <c r="E53" s="181"/>
      <c r="F53" s="181"/>
      <c r="G53" s="181"/>
      <c r="H53" s="181"/>
      <c r="I53" s="181"/>
      <c r="J53" s="181"/>
      <c r="K53" s="194">
        <v>515</v>
      </c>
      <c r="L53" s="194"/>
      <c r="M53" s="182"/>
      <c r="N53" s="184"/>
      <c r="O53" s="183"/>
      <c r="P53" s="185"/>
      <c r="Q53" s="195" t="s">
        <v>418</v>
      </c>
      <c r="R53" s="196"/>
      <c r="S53" s="181" t="s">
        <v>657</v>
      </c>
      <c r="T53" s="181"/>
      <c r="U53" s="181"/>
      <c r="V53" s="181"/>
      <c r="W53" s="181"/>
      <c r="X53" s="181"/>
      <c r="Y53" s="181"/>
      <c r="Z53" s="181"/>
      <c r="AA53" s="194">
        <v>440</v>
      </c>
      <c r="AB53" s="194"/>
      <c r="AC53" s="182"/>
      <c r="AD53" s="184"/>
      <c r="AE53" s="183"/>
      <c r="AF53" s="185"/>
      <c r="BR53" s="250" t="s">
        <v>300</v>
      </c>
      <c r="BS53" s="250"/>
      <c r="BT53" s="250"/>
      <c r="BU53" s="250"/>
      <c r="BV53" s="250"/>
      <c r="BW53" s="250"/>
      <c r="BX53" s="250"/>
      <c r="CB53" s="396" t="s">
        <v>327</v>
      </c>
      <c r="CC53" s="397"/>
      <c r="CD53" s="397"/>
      <c r="CE53" s="397"/>
      <c r="CF53" s="397"/>
      <c r="CG53" s="397"/>
      <c r="CH53" s="397"/>
      <c r="CI53" s="397"/>
      <c r="CJ53" s="397"/>
      <c r="CK53" s="397"/>
      <c r="CL53" s="397"/>
      <c r="CM53" s="397"/>
      <c r="CN53" s="397"/>
      <c r="CO53" s="397"/>
      <c r="CP53" s="397"/>
      <c r="CQ53" s="397"/>
      <c r="CR53" s="398"/>
      <c r="CS53" s="362"/>
      <c r="CT53" s="362"/>
      <c r="CU53" s="362"/>
      <c r="CV53" s="362"/>
    </row>
    <row r="54" spans="1:100" ht="16.75" customHeight="1" x14ac:dyDescent="0.2">
      <c r="A54" s="179" t="s">
        <v>419</v>
      </c>
      <c r="B54" s="180"/>
      <c r="C54" s="181" t="s">
        <v>692</v>
      </c>
      <c r="D54" s="181"/>
      <c r="E54" s="181"/>
      <c r="F54" s="181"/>
      <c r="G54" s="181"/>
      <c r="H54" s="181"/>
      <c r="I54" s="181"/>
      <c r="J54" s="181"/>
      <c r="K54" s="194">
        <v>645</v>
      </c>
      <c r="L54" s="194"/>
      <c r="M54" s="182"/>
      <c r="N54" s="184"/>
      <c r="O54" s="183"/>
      <c r="P54" s="185"/>
      <c r="Q54" s="195" t="s">
        <v>420</v>
      </c>
      <c r="R54" s="196"/>
      <c r="S54" s="181" t="s">
        <v>658</v>
      </c>
      <c r="T54" s="181"/>
      <c r="U54" s="181"/>
      <c r="V54" s="181"/>
      <c r="W54" s="181"/>
      <c r="X54" s="181"/>
      <c r="Y54" s="181"/>
      <c r="Z54" s="181"/>
      <c r="AA54" s="194">
        <v>545</v>
      </c>
      <c r="AB54" s="194"/>
      <c r="AC54" s="182"/>
      <c r="AD54" s="184"/>
      <c r="AE54" s="183"/>
      <c r="AF54" s="185"/>
      <c r="CB54" s="399"/>
      <c r="CC54" s="400"/>
      <c r="CD54" s="400"/>
      <c r="CE54" s="400"/>
      <c r="CF54" s="400"/>
      <c r="CG54" s="400"/>
      <c r="CH54" s="400"/>
      <c r="CI54" s="400"/>
      <c r="CJ54" s="400"/>
      <c r="CK54" s="400"/>
      <c r="CL54" s="400"/>
      <c r="CM54" s="400"/>
      <c r="CN54" s="400"/>
      <c r="CO54" s="400"/>
      <c r="CP54" s="400"/>
      <c r="CQ54" s="400"/>
      <c r="CR54" s="401"/>
      <c r="CS54" s="362"/>
      <c r="CT54" s="362"/>
      <c r="CU54" s="362"/>
      <c r="CV54" s="362"/>
    </row>
    <row r="55" spans="1:100" ht="16.75" customHeight="1" thickBot="1" x14ac:dyDescent="0.25">
      <c r="A55" s="197" t="s">
        <v>301</v>
      </c>
      <c r="B55" s="198"/>
      <c r="C55" s="198"/>
      <c r="D55" s="198"/>
      <c r="E55" s="198"/>
      <c r="F55" s="198"/>
      <c r="G55" s="198"/>
      <c r="H55" s="198"/>
      <c r="I55" s="198"/>
      <c r="J55" s="198"/>
      <c r="K55" s="199">
        <f>SUM(K52:M54)</f>
        <v>1805</v>
      </c>
      <c r="L55" s="199"/>
      <c r="M55" s="200"/>
      <c r="N55" s="201" t="str">
        <f>IF(AA57="●","●",IF(COUNTA(N52:N54)=0,"",SUMIF(N52:N54,"●",K52:K54)+SUM(N52:N54)))</f>
        <v/>
      </c>
      <c r="O55" s="202"/>
      <c r="P55" s="203"/>
      <c r="Q55" s="195" t="s">
        <v>421</v>
      </c>
      <c r="R55" s="196"/>
      <c r="S55" s="181" t="s">
        <v>659</v>
      </c>
      <c r="T55" s="181"/>
      <c r="U55" s="181"/>
      <c r="V55" s="181"/>
      <c r="W55" s="181"/>
      <c r="X55" s="181"/>
      <c r="Y55" s="181"/>
      <c r="Z55" s="181"/>
      <c r="AA55" s="194">
        <v>420</v>
      </c>
      <c r="AB55" s="194"/>
      <c r="AC55" s="182"/>
      <c r="AD55" s="184"/>
      <c r="AE55" s="183"/>
      <c r="AF55" s="185"/>
      <c r="CB55" s="399"/>
      <c r="CC55" s="400"/>
      <c r="CD55" s="400"/>
      <c r="CE55" s="400"/>
      <c r="CF55" s="400"/>
      <c r="CG55" s="400"/>
      <c r="CH55" s="400"/>
      <c r="CI55" s="400"/>
      <c r="CJ55" s="400"/>
      <c r="CK55" s="400"/>
      <c r="CL55" s="400"/>
      <c r="CM55" s="400"/>
      <c r="CN55" s="400"/>
      <c r="CO55" s="400"/>
      <c r="CP55" s="400"/>
      <c r="CQ55" s="400"/>
      <c r="CR55" s="401"/>
      <c r="CS55" s="362"/>
      <c r="CT55" s="362"/>
      <c r="CU55" s="362"/>
      <c r="CV55" s="362"/>
    </row>
    <row r="56" spans="1:100" ht="16.75" customHeight="1" thickTop="1" thickBot="1" x14ac:dyDescent="0.25">
      <c r="A56" s="252"/>
      <c r="B56" s="252"/>
      <c r="C56" s="252"/>
      <c r="D56" s="252"/>
      <c r="E56" s="252"/>
      <c r="F56" s="252"/>
      <c r="G56" s="252"/>
      <c r="H56" s="252"/>
      <c r="I56" s="252"/>
      <c r="J56" s="252"/>
      <c r="K56" s="252"/>
      <c r="L56" s="252"/>
      <c r="M56" s="252"/>
      <c r="N56" s="253"/>
      <c r="O56" s="253"/>
      <c r="P56" s="253"/>
      <c r="Q56" s="207" t="s">
        <v>422</v>
      </c>
      <c r="R56" s="208"/>
      <c r="S56" s="208"/>
      <c r="T56" s="208"/>
      <c r="U56" s="208"/>
      <c r="V56" s="208"/>
      <c r="W56" s="208"/>
      <c r="X56" s="208"/>
      <c r="Y56" s="208"/>
      <c r="Z56" s="208"/>
      <c r="AA56" s="209">
        <f>SUM(AA49:AC55)</f>
        <v>3635</v>
      </c>
      <c r="AB56" s="209"/>
      <c r="AC56" s="210"/>
      <c r="AD56" s="211" t="str">
        <f>IF(AA57="●","●",IF(COUNTA(AD49:AD55)=0,"",SUMIF(AD49:AD55,"●",AA49:AA55)+SUM(AD49:AD55)))</f>
        <v/>
      </c>
      <c r="AE56" s="212"/>
      <c r="AF56" s="213"/>
      <c r="CB56" s="399"/>
      <c r="CC56" s="400"/>
      <c r="CD56" s="400"/>
      <c r="CE56" s="400"/>
      <c r="CF56" s="400"/>
      <c r="CG56" s="400"/>
      <c r="CH56" s="400"/>
      <c r="CI56" s="400"/>
      <c r="CJ56" s="400"/>
      <c r="CK56" s="400"/>
      <c r="CL56" s="400"/>
      <c r="CM56" s="400"/>
      <c r="CN56" s="400"/>
      <c r="CO56" s="400"/>
      <c r="CP56" s="400"/>
      <c r="CQ56" s="400"/>
      <c r="CR56" s="401"/>
    </row>
    <row r="57" spans="1:100" ht="16.75" customHeight="1" thickTop="1" thickBot="1" x14ac:dyDescent="0.25">
      <c r="Q57" s="214" t="s">
        <v>220</v>
      </c>
      <c r="R57" s="215"/>
      <c r="S57" s="216">
        <f>K14+AA48</f>
        <v>39352</v>
      </c>
      <c r="T57" s="217"/>
      <c r="U57" s="217"/>
      <c r="V57" s="217"/>
      <c r="W57" s="217"/>
      <c r="X57" s="217"/>
      <c r="Y57" s="217"/>
      <c r="Z57" s="218"/>
      <c r="AA57" s="219"/>
      <c r="AB57" s="220"/>
      <c r="AC57" s="220"/>
      <c r="AD57" s="221"/>
      <c r="AE57" s="221"/>
      <c r="AF57" s="222"/>
      <c r="CB57" s="402"/>
      <c r="CC57" s="403"/>
      <c r="CD57" s="403"/>
      <c r="CE57" s="403"/>
      <c r="CF57" s="403"/>
      <c r="CG57" s="403"/>
      <c r="CH57" s="403"/>
      <c r="CI57" s="403"/>
      <c r="CJ57" s="403"/>
      <c r="CK57" s="403"/>
      <c r="CL57" s="403"/>
      <c r="CM57" s="403"/>
      <c r="CN57" s="403"/>
      <c r="CO57" s="403"/>
      <c r="CP57" s="403"/>
      <c r="CQ57" s="403"/>
      <c r="CR57" s="404"/>
    </row>
    <row r="58" spans="1:100" ht="16.75" customHeight="1" thickBot="1" x14ac:dyDescent="0.25">
      <c r="Q58" s="223"/>
      <c r="R58" s="224"/>
      <c r="S58" s="225"/>
      <c r="T58" s="226"/>
      <c r="U58" s="226"/>
      <c r="V58" s="226"/>
      <c r="W58" s="226"/>
      <c r="X58" s="226"/>
      <c r="Y58" s="226"/>
      <c r="Z58" s="227"/>
      <c r="AA58" s="228"/>
      <c r="AB58" s="221"/>
      <c r="AC58" s="221"/>
      <c r="AD58" s="221"/>
      <c r="AE58" s="221"/>
      <c r="AF58" s="222"/>
    </row>
    <row r="59" spans="1:100" ht="16.75" customHeight="1" thickBot="1" x14ac:dyDescent="0.25">
      <c r="Q59" s="229"/>
      <c r="R59" s="230"/>
      <c r="S59" s="231"/>
      <c r="T59" s="232"/>
      <c r="U59" s="232"/>
      <c r="V59" s="232"/>
      <c r="W59" s="232"/>
      <c r="X59" s="232"/>
      <c r="Y59" s="232"/>
      <c r="Z59" s="233"/>
      <c r="AA59" s="234"/>
      <c r="AB59" s="235"/>
      <c r="AC59" s="235"/>
      <c r="AD59" s="235"/>
      <c r="AE59" s="235"/>
      <c r="AF59" s="236"/>
      <c r="BG59" s="272" t="s">
        <v>306</v>
      </c>
      <c r="BH59" s="273"/>
      <c r="BI59" s="273"/>
      <c r="BJ59" s="273"/>
      <c r="BK59" s="274"/>
      <c r="BL59" s="405" t="s">
        <v>307</v>
      </c>
      <c r="BM59" s="273"/>
      <c r="BN59" s="273"/>
      <c r="BO59" s="273"/>
      <c r="BP59" s="273"/>
      <c r="BQ59" s="274"/>
      <c r="BR59" s="273" t="s">
        <v>423</v>
      </c>
      <c r="BS59" s="273"/>
      <c r="BT59" s="275"/>
      <c r="CB59" s="276" t="s">
        <v>309</v>
      </c>
      <c r="CC59" s="277"/>
      <c r="CD59" s="277"/>
      <c r="CE59" s="277"/>
      <c r="CF59" s="406" t="s">
        <v>310</v>
      </c>
      <c r="CG59" s="406"/>
      <c r="CH59" s="406"/>
      <c r="CI59" s="406"/>
      <c r="CJ59" s="406"/>
      <c r="CK59" s="406"/>
      <c r="CL59" s="406"/>
      <c r="CM59" s="406"/>
      <c r="CN59" s="406"/>
      <c r="CO59" s="406"/>
      <c r="CP59" s="406"/>
      <c r="CQ59" s="406"/>
      <c r="CR59" s="406"/>
      <c r="CS59" s="406"/>
      <c r="CT59" s="406"/>
      <c r="CU59" s="406"/>
      <c r="CV59" s="407"/>
    </row>
    <row r="60" spans="1:100" ht="16.75" customHeight="1" thickBot="1" x14ac:dyDescent="0.25">
      <c r="BG60" s="408" t="s">
        <v>339</v>
      </c>
      <c r="BH60" s="390"/>
      <c r="BI60" s="390"/>
      <c r="BJ60" s="390"/>
      <c r="BK60" s="409"/>
      <c r="BL60" s="410">
        <f>K14</f>
        <v>35717</v>
      </c>
      <c r="BM60" s="411"/>
      <c r="BN60" s="411"/>
      <c r="BO60" s="411"/>
      <c r="BP60" s="310" t="s">
        <v>312</v>
      </c>
      <c r="BQ60" s="311"/>
      <c r="BR60" s="412"/>
      <c r="BS60" s="412"/>
      <c r="BT60" s="413"/>
      <c r="CB60" s="295"/>
      <c r="CC60" s="296"/>
      <c r="CD60" s="296"/>
      <c r="CE60" s="296"/>
      <c r="CF60" s="297" t="s">
        <v>313</v>
      </c>
      <c r="CG60" s="297"/>
      <c r="CH60" s="297"/>
      <c r="CI60" s="297"/>
      <c r="CJ60" s="297"/>
      <c r="CK60" s="297"/>
      <c r="CL60" s="297"/>
      <c r="CM60" s="297"/>
      <c r="CN60" s="297"/>
      <c r="CO60" s="297"/>
      <c r="CP60" s="297"/>
      <c r="CQ60" s="297"/>
      <c r="CR60" s="297"/>
      <c r="CS60" s="297"/>
      <c r="CT60" s="297"/>
      <c r="CU60" s="297"/>
      <c r="CV60" s="298"/>
    </row>
    <row r="61" spans="1:100" ht="16.75" customHeight="1" x14ac:dyDescent="0.2">
      <c r="BG61" s="408" t="s">
        <v>408</v>
      </c>
      <c r="BH61" s="390"/>
      <c r="BI61" s="390"/>
      <c r="BJ61" s="390"/>
      <c r="BK61" s="409"/>
      <c r="BL61" s="410">
        <f>AA48-AA55</f>
        <v>3215</v>
      </c>
      <c r="BM61" s="411"/>
      <c r="BN61" s="411"/>
      <c r="BO61" s="411"/>
      <c r="BP61" s="310" t="s">
        <v>312</v>
      </c>
      <c r="BQ61" s="311"/>
      <c r="BR61" s="414"/>
      <c r="BS61" s="414"/>
      <c r="BT61" s="415"/>
      <c r="CB61" s="314" t="s">
        <v>316</v>
      </c>
      <c r="CC61" s="315"/>
      <c r="CD61" s="315"/>
      <c r="CE61" s="315"/>
      <c r="CF61" s="416" t="s">
        <v>317</v>
      </c>
      <c r="CG61" s="416"/>
      <c r="CH61" s="416"/>
      <c r="CI61" s="416"/>
      <c r="CJ61" s="416"/>
      <c r="CK61" s="416"/>
      <c r="CL61" s="416"/>
      <c r="CM61" s="416"/>
      <c r="CN61" s="416"/>
      <c r="CO61" s="416"/>
      <c r="CP61" s="416"/>
      <c r="CQ61" s="416"/>
      <c r="CR61" s="416"/>
      <c r="CS61" s="416"/>
      <c r="CT61" s="416"/>
      <c r="CU61" s="416"/>
      <c r="CV61" s="417"/>
    </row>
    <row r="62" spans="1:100" ht="16.75" customHeight="1" thickBot="1" x14ac:dyDescent="0.25">
      <c r="BG62" s="367" t="s">
        <v>424</v>
      </c>
      <c r="BH62" s="368"/>
      <c r="BI62" s="368"/>
      <c r="BJ62" s="368"/>
      <c r="BK62" s="418"/>
      <c r="BL62" s="419">
        <f>AA55</f>
        <v>420</v>
      </c>
      <c r="BM62" s="420"/>
      <c r="BN62" s="420"/>
      <c r="BO62" s="420"/>
      <c r="BP62" s="421" t="s">
        <v>312</v>
      </c>
      <c r="BQ62" s="422"/>
      <c r="BR62" s="423"/>
      <c r="BS62" s="423"/>
      <c r="BT62" s="424"/>
      <c r="CB62" s="326"/>
      <c r="CC62" s="327"/>
      <c r="CD62" s="327"/>
      <c r="CE62" s="327"/>
      <c r="CF62" s="425"/>
      <c r="CG62" s="425"/>
      <c r="CH62" s="425"/>
      <c r="CI62" s="425"/>
      <c r="CJ62" s="425"/>
      <c r="CK62" s="425"/>
      <c r="CL62" s="425"/>
      <c r="CM62" s="425"/>
      <c r="CN62" s="425"/>
      <c r="CO62" s="425"/>
      <c r="CP62" s="425"/>
      <c r="CQ62" s="425"/>
      <c r="CR62" s="425"/>
      <c r="CS62" s="425"/>
      <c r="CT62" s="425"/>
      <c r="CU62" s="425"/>
      <c r="CV62" s="426"/>
    </row>
    <row r="63" spans="1:100" ht="16.75" customHeight="1" thickBot="1" x14ac:dyDescent="0.25">
      <c r="A63" t="s">
        <v>322</v>
      </c>
      <c r="BG63" s="333" t="s">
        <v>320</v>
      </c>
      <c r="BH63" s="334"/>
      <c r="BI63" s="334"/>
      <c r="BJ63" s="334"/>
      <c r="BK63" s="335"/>
      <c r="BL63" s="427">
        <f>SUM(BL60:BL62)</f>
        <v>39352</v>
      </c>
      <c r="BM63" s="428"/>
      <c r="BN63" s="428"/>
      <c r="BO63" s="428"/>
      <c r="BP63" s="337" t="s">
        <v>312</v>
      </c>
      <c r="BQ63" s="337"/>
      <c r="BR63" s="337"/>
      <c r="BS63" s="337"/>
      <c r="BT63" s="338"/>
      <c r="CB63" s="339" t="s">
        <v>321</v>
      </c>
      <c r="CC63" s="340"/>
      <c r="CD63" s="340"/>
      <c r="CE63" s="340"/>
      <c r="CF63" s="340"/>
      <c r="CG63" s="340"/>
      <c r="CH63" s="340"/>
      <c r="CI63" s="340"/>
      <c r="CJ63" s="340"/>
      <c r="CK63" s="340"/>
      <c r="CL63" s="340"/>
      <c r="CM63" s="340"/>
      <c r="CN63" s="340"/>
      <c r="CO63" s="340"/>
      <c r="CP63" s="340"/>
      <c r="CQ63" s="340"/>
      <c r="CR63" s="340"/>
      <c r="CS63" s="340"/>
      <c r="CT63" s="340"/>
      <c r="CU63" s="340"/>
      <c r="CV63" s="341"/>
    </row>
    <row r="64" spans="1:100" ht="16.75" customHeight="1" x14ac:dyDescent="0.2">
      <c r="A64" t="s">
        <v>326</v>
      </c>
      <c r="BG64" s="349" t="s">
        <v>425</v>
      </c>
      <c r="BH64" s="349"/>
      <c r="BI64" s="349"/>
      <c r="BJ64" s="349"/>
      <c r="BK64" s="349"/>
      <c r="BL64" s="349"/>
      <c r="BM64" s="349"/>
      <c r="BN64" s="349"/>
      <c r="BO64" s="349"/>
      <c r="BP64" s="349"/>
      <c r="BQ64" s="349"/>
      <c r="BR64" s="349"/>
      <c r="BS64" s="349"/>
      <c r="BT64" s="349"/>
      <c r="CB64" s="350" t="s">
        <v>325</v>
      </c>
      <c r="CC64" s="351"/>
      <c r="CD64" s="351"/>
      <c r="CE64" s="351"/>
      <c r="CF64" s="351"/>
      <c r="CG64" s="351"/>
      <c r="CH64" s="351"/>
      <c r="CI64" s="351"/>
      <c r="CJ64" s="351"/>
      <c r="CK64" s="351"/>
      <c r="CL64" s="351"/>
      <c r="CM64" s="351"/>
      <c r="CN64" s="351"/>
      <c r="CO64" s="351"/>
      <c r="CP64" s="351"/>
      <c r="CQ64" s="351"/>
      <c r="CR64" s="351"/>
      <c r="CS64" s="351"/>
      <c r="CT64" s="351"/>
      <c r="CU64" s="351"/>
      <c r="CV64" s="352"/>
    </row>
    <row r="65" spans="1:100" ht="16.75" customHeight="1" x14ac:dyDescent="0.2">
      <c r="A65" t="s">
        <v>332</v>
      </c>
      <c r="BG65" s="400" t="s">
        <v>328</v>
      </c>
      <c r="BH65" s="400"/>
      <c r="BI65" s="400"/>
      <c r="BJ65" s="400"/>
      <c r="BK65" s="400"/>
      <c r="BL65" s="400"/>
      <c r="BM65" s="400"/>
      <c r="BN65" s="400"/>
      <c r="BO65" s="400"/>
      <c r="BP65" s="400"/>
      <c r="BQ65" s="400"/>
      <c r="BR65" s="400"/>
      <c r="BS65" s="400"/>
      <c r="BT65" s="400"/>
      <c r="CB65" s="357" t="s">
        <v>321</v>
      </c>
      <c r="CC65" s="358"/>
      <c r="CD65" s="358"/>
      <c r="CE65" s="358"/>
      <c r="CF65" s="429" t="s">
        <v>330</v>
      </c>
      <c r="CG65" s="429"/>
      <c r="CH65" s="429"/>
      <c r="CI65" s="429"/>
      <c r="CJ65" s="429"/>
      <c r="CK65" s="429"/>
      <c r="CL65" s="429"/>
      <c r="CM65" s="429"/>
      <c r="CN65" s="360" t="s">
        <v>331</v>
      </c>
      <c r="CO65" s="360"/>
      <c r="CP65" s="360"/>
      <c r="CQ65" s="360"/>
      <c r="CR65" s="360"/>
      <c r="CS65" s="360"/>
      <c r="CT65" s="360"/>
      <c r="CU65" s="360"/>
      <c r="CV65" s="361"/>
    </row>
    <row r="66" spans="1:100" ht="16.75" customHeight="1" x14ac:dyDescent="0.2">
      <c r="A66" t="s">
        <v>334</v>
      </c>
      <c r="BX66" s="366"/>
      <c r="BY66" s="366"/>
      <c r="BZ66" s="366"/>
      <c r="CA66" s="366"/>
      <c r="CB66" s="357"/>
      <c r="CC66" s="358"/>
      <c r="CD66" s="358"/>
      <c r="CE66" s="358"/>
      <c r="CF66" s="112" t="s">
        <v>333</v>
      </c>
      <c r="CG66" s="112"/>
      <c r="CH66" s="112"/>
      <c r="CI66" s="112"/>
      <c r="CJ66" s="112"/>
      <c r="CK66" s="112"/>
      <c r="CL66" s="112"/>
      <c r="CM66" s="112"/>
      <c r="CN66" s="360"/>
      <c r="CO66" s="360"/>
      <c r="CP66" s="360"/>
      <c r="CQ66" s="360"/>
      <c r="CR66" s="360"/>
      <c r="CS66" s="360"/>
      <c r="CT66" s="360"/>
      <c r="CU66" s="360"/>
      <c r="CV66" s="361"/>
    </row>
    <row r="67" spans="1:100" ht="16.75" customHeight="1" thickBot="1" x14ac:dyDescent="0.25">
      <c r="A67" s="372" t="s">
        <v>336</v>
      </c>
      <c r="BX67" s="366"/>
      <c r="BY67" s="366"/>
      <c r="BZ67" s="366"/>
      <c r="CA67" s="366"/>
      <c r="CB67" s="367"/>
      <c r="CC67" s="368"/>
      <c r="CD67" s="368"/>
      <c r="CE67" s="368"/>
      <c r="CF67" s="430" t="s">
        <v>335</v>
      </c>
      <c r="CG67" s="430"/>
      <c r="CH67" s="430"/>
      <c r="CI67" s="430"/>
      <c r="CJ67" s="430"/>
      <c r="CK67" s="430"/>
      <c r="CL67" s="430"/>
      <c r="CM67" s="430"/>
      <c r="CN67" s="370"/>
      <c r="CO67" s="370"/>
      <c r="CP67" s="370"/>
      <c r="CQ67" s="370"/>
      <c r="CR67" s="370"/>
      <c r="CS67" s="370"/>
      <c r="CT67" s="370"/>
      <c r="CU67" s="370"/>
      <c r="CV67" s="371"/>
    </row>
  </sheetData>
  <mergeCells count="452">
    <mergeCell ref="BG65:BT65"/>
    <mergeCell ref="CB65:CE67"/>
    <mergeCell ref="CF65:CM65"/>
    <mergeCell ref="CN65:CV67"/>
    <mergeCell ref="CF66:CM66"/>
    <mergeCell ref="CF67:CM67"/>
    <mergeCell ref="BG63:BK63"/>
    <mergeCell ref="BL63:BO63"/>
    <mergeCell ref="BP63:BQ63"/>
    <mergeCell ref="BR63:BT63"/>
    <mergeCell ref="CB63:CV63"/>
    <mergeCell ref="BG64:BT64"/>
    <mergeCell ref="CB64:CV64"/>
    <mergeCell ref="BG61:BK61"/>
    <mergeCell ref="BL61:BO61"/>
    <mergeCell ref="BP61:BQ61"/>
    <mergeCell ref="BR61:BT61"/>
    <mergeCell ref="CB61:CE62"/>
    <mergeCell ref="CF61:CV62"/>
    <mergeCell ref="BG62:BK62"/>
    <mergeCell ref="BL62:BO62"/>
    <mergeCell ref="BP62:BQ62"/>
    <mergeCell ref="BR62:BT62"/>
    <mergeCell ref="BG59:BK59"/>
    <mergeCell ref="BL59:BQ59"/>
    <mergeCell ref="BR59:BT59"/>
    <mergeCell ref="CB59:CE60"/>
    <mergeCell ref="CF59:CV59"/>
    <mergeCell ref="BG60:BK60"/>
    <mergeCell ref="BL60:BO60"/>
    <mergeCell ref="BP60:BQ60"/>
    <mergeCell ref="BR60:BT60"/>
    <mergeCell ref="CF60:CV60"/>
    <mergeCell ref="Q56:Z56"/>
    <mergeCell ref="AA56:AC56"/>
    <mergeCell ref="AD56:AF56"/>
    <mergeCell ref="Q57:R59"/>
    <mergeCell ref="S57:Z59"/>
    <mergeCell ref="AA57:AF59"/>
    <mergeCell ref="AA54:AC54"/>
    <mergeCell ref="AD54:AF54"/>
    <mergeCell ref="A55:J55"/>
    <mergeCell ref="K55:M55"/>
    <mergeCell ref="N55:P55"/>
    <mergeCell ref="Q55:R55"/>
    <mergeCell ref="S55:Z55"/>
    <mergeCell ref="AA55:AC55"/>
    <mergeCell ref="AD55:AF55"/>
    <mergeCell ref="S53:Z53"/>
    <mergeCell ref="AA53:AC53"/>
    <mergeCell ref="AD53:AF53"/>
    <mergeCell ref="CB53:CR57"/>
    <mergeCell ref="A54:B54"/>
    <mergeCell ref="C54:J54"/>
    <mergeCell ref="K54:M54"/>
    <mergeCell ref="N54:P54"/>
    <mergeCell ref="Q54:R54"/>
    <mergeCell ref="S54:Z54"/>
    <mergeCell ref="AA52:AC52"/>
    <mergeCell ref="AD52:AF52"/>
    <mergeCell ref="CB52:CL52"/>
    <mergeCell ref="CM52:CO52"/>
    <mergeCell ref="CP52:CR52"/>
    <mergeCell ref="A53:B53"/>
    <mergeCell ref="C53:J53"/>
    <mergeCell ref="K53:M53"/>
    <mergeCell ref="N53:P53"/>
    <mergeCell ref="Q53:R53"/>
    <mergeCell ref="AD51:AF51"/>
    <mergeCell ref="CB51:CL51"/>
    <mergeCell ref="CM51:CO51"/>
    <mergeCell ref="CP51:CR51"/>
    <mergeCell ref="A52:B52"/>
    <mergeCell ref="C52:J52"/>
    <mergeCell ref="K52:M52"/>
    <mergeCell ref="N52:P52"/>
    <mergeCell ref="Q52:R52"/>
    <mergeCell ref="S52:Z52"/>
    <mergeCell ref="A51:J51"/>
    <mergeCell ref="K51:M51"/>
    <mergeCell ref="N51:P51"/>
    <mergeCell ref="Q51:R51"/>
    <mergeCell ref="S51:Z51"/>
    <mergeCell ref="AA51:AC51"/>
    <mergeCell ref="S50:Z50"/>
    <mergeCell ref="AA50:AC50"/>
    <mergeCell ref="AD50:AF50"/>
    <mergeCell ref="CB50:CL50"/>
    <mergeCell ref="CM50:CO50"/>
    <mergeCell ref="CP50:CR50"/>
    <mergeCell ref="AA49:AC49"/>
    <mergeCell ref="AD49:AF49"/>
    <mergeCell ref="CB49:CL49"/>
    <mergeCell ref="CM49:CO49"/>
    <mergeCell ref="CP49:CR49"/>
    <mergeCell ref="A50:B50"/>
    <mergeCell ref="C50:J50"/>
    <mergeCell ref="K50:M50"/>
    <mergeCell ref="N50:P50"/>
    <mergeCell ref="Q50:R50"/>
    <mergeCell ref="AD48:AF48"/>
    <mergeCell ref="CB48:CL48"/>
    <mergeCell ref="CM48:CO48"/>
    <mergeCell ref="CP48:CR48"/>
    <mergeCell ref="A49:B49"/>
    <mergeCell ref="C49:J49"/>
    <mergeCell ref="K49:M49"/>
    <mergeCell ref="N49:P49"/>
    <mergeCell ref="Q49:R49"/>
    <mergeCell ref="S49:Z49"/>
    <mergeCell ref="AD47:AF47"/>
    <mergeCell ref="CB47:CL47"/>
    <mergeCell ref="CM47:CO47"/>
    <mergeCell ref="CP47:CR47"/>
    <mergeCell ref="A48:B48"/>
    <mergeCell ref="C48:J48"/>
    <mergeCell ref="K48:M48"/>
    <mergeCell ref="N48:P48"/>
    <mergeCell ref="Q48:Z48"/>
    <mergeCell ref="AA48:AC48"/>
    <mergeCell ref="A47:B47"/>
    <mergeCell ref="C47:J47"/>
    <mergeCell ref="K47:M47"/>
    <mergeCell ref="N47:P47"/>
    <mergeCell ref="Q47:Z47"/>
    <mergeCell ref="AA47:AC47"/>
    <mergeCell ref="AA45:AC45"/>
    <mergeCell ref="AD45:AF45"/>
    <mergeCell ref="CB45:CR46"/>
    <mergeCell ref="A46:J46"/>
    <mergeCell ref="K46:M46"/>
    <mergeCell ref="N46:P46"/>
    <mergeCell ref="Q46:R46"/>
    <mergeCell ref="S46:Z46"/>
    <mergeCell ref="AA46:AC46"/>
    <mergeCell ref="AD46:AF46"/>
    <mergeCell ref="A45:B45"/>
    <mergeCell ref="C45:J45"/>
    <mergeCell ref="K45:M45"/>
    <mergeCell ref="N45:P45"/>
    <mergeCell ref="Q45:R45"/>
    <mergeCell ref="S45:Z45"/>
    <mergeCell ref="AD43:AF43"/>
    <mergeCell ref="A44:B44"/>
    <mergeCell ref="C44:J44"/>
    <mergeCell ref="K44:M44"/>
    <mergeCell ref="N44:P44"/>
    <mergeCell ref="Q44:R44"/>
    <mergeCell ref="S44:Z44"/>
    <mergeCell ref="AA44:AC44"/>
    <mergeCell ref="AD44:AF44"/>
    <mergeCell ref="A43:B43"/>
    <mergeCell ref="C43:J43"/>
    <mergeCell ref="K43:M43"/>
    <mergeCell ref="N43:P43"/>
    <mergeCell ref="Q43:Z43"/>
    <mergeCell ref="AA43:AC43"/>
    <mergeCell ref="AD41:AF41"/>
    <mergeCell ref="A42:B42"/>
    <mergeCell ref="C42:J42"/>
    <mergeCell ref="K42:M42"/>
    <mergeCell ref="N42:P42"/>
    <mergeCell ref="Q42:R42"/>
    <mergeCell ref="S42:Z42"/>
    <mergeCell ref="AA42:AC42"/>
    <mergeCell ref="AD42:AF42"/>
    <mergeCell ref="A41:B41"/>
    <mergeCell ref="C41:J41"/>
    <mergeCell ref="K41:M41"/>
    <mergeCell ref="N41:P41"/>
    <mergeCell ref="Q41:Z41"/>
    <mergeCell ref="AA41:AC41"/>
    <mergeCell ref="AA39:AC39"/>
    <mergeCell ref="AD39:AF39"/>
    <mergeCell ref="A40:J40"/>
    <mergeCell ref="K40:M40"/>
    <mergeCell ref="N40:P40"/>
    <mergeCell ref="Q40:R40"/>
    <mergeCell ref="S40:Z40"/>
    <mergeCell ref="AA40:AC40"/>
    <mergeCell ref="AD40:AF40"/>
    <mergeCell ref="A39:B39"/>
    <mergeCell ref="C39:J39"/>
    <mergeCell ref="K39:M39"/>
    <mergeCell ref="N39:P39"/>
    <mergeCell ref="Q39:R39"/>
    <mergeCell ref="S39:Z39"/>
    <mergeCell ref="AA37:AC37"/>
    <mergeCell ref="AD37:AF37"/>
    <mergeCell ref="A38:B38"/>
    <mergeCell ref="C38:J38"/>
    <mergeCell ref="K38:M38"/>
    <mergeCell ref="N38:P38"/>
    <mergeCell ref="Q38:R38"/>
    <mergeCell ref="S38:Z38"/>
    <mergeCell ref="AA38:AC38"/>
    <mergeCell ref="AD38:AF38"/>
    <mergeCell ref="A37:B37"/>
    <mergeCell ref="C37:J37"/>
    <mergeCell ref="K37:M37"/>
    <mergeCell ref="N37:P37"/>
    <mergeCell ref="Q37:R37"/>
    <mergeCell ref="S37:Z37"/>
    <mergeCell ref="AA35:AC35"/>
    <mergeCell ref="AD35:AF35"/>
    <mergeCell ref="A36:J36"/>
    <mergeCell ref="K36:M36"/>
    <mergeCell ref="N36:P36"/>
    <mergeCell ref="Q36:R36"/>
    <mergeCell ref="S36:Z36"/>
    <mergeCell ref="AA36:AC36"/>
    <mergeCell ref="AD36:AF36"/>
    <mergeCell ref="A35:B35"/>
    <mergeCell ref="C35:J35"/>
    <mergeCell ref="K35:M35"/>
    <mergeCell ref="N35:P35"/>
    <mergeCell ref="Q35:R35"/>
    <mergeCell ref="S35:Z35"/>
    <mergeCell ref="AD33:AF33"/>
    <mergeCell ref="A34:B34"/>
    <mergeCell ref="C34:J34"/>
    <mergeCell ref="K34:M34"/>
    <mergeCell ref="N34:P34"/>
    <mergeCell ref="Q34:R34"/>
    <mergeCell ref="S34:Z34"/>
    <mergeCell ref="AA34:AC34"/>
    <mergeCell ref="AD34:AF34"/>
    <mergeCell ref="A33:B33"/>
    <mergeCell ref="C33:J33"/>
    <mergeCell ref="K33:M33"/>
    <mergeCell ref="N33:P33"/>
    <mergeCell ref="Q33:Z33"/>
    <mergeCell ref="AA33:AC33"/>
    <mergeCell ref="AA31:AC31"/>
    <mergeCell ref="AD31:AF31"/>
    <mergeCell ref="A32:B32"/>
    <mergeCell ref="C32:J32"/>
    <mergeCell ref="K32:M32"/>
    <mergeCell ref="N32:P32"/>
    <mergeCell ref="Q32:R32"/>
    <mergeCell ref="S32:Z32"/>
    <mergeCell ref="AA32:AC32"/>
    <mergeCell ref="AD32:AF32"/>
    <mergeCell ref="A31:B31"/>
    <mergeCell ref="C31:J31"/>
    <mergeCell ref="K31:M31"/>
    <mergeCell ref="N31:P31"/>
    <mergeCell ref="Q31:R31"/>
    <mergeCell ref="S31:Z31"/>
    <mergeCell ref="AD29:AF29"/>
    <mergeCell ref="A30:J30"/>
    <mergeCell ref="K30:M30"/>
    <mergeCell ref="N30:P30"/>
    <mergeCell ref="Q30:R30"/>
    <mergeCell ref="S30:Z30"/>
    <mergeCell ref="AA30:AC30"/>
    <mergeCell ref="AD30:AF30"/>
    <mergeCell ref="A29:B29"/>
    <mergeCell ref="C29:J29"/>
    <mergeCell ref="K29:M29"/>
    <mergeCell ref="N29:P29"/>
    <mergeCell ref="Q29:Z29"/>
    <mergeCell ref="AA29:AC29"/>
    <mergeCell ref="AA27:AC27"/>
    <mergeCell ref="AD27:AF27"/>
    <mergeCell ref="A28:B28"/>
    <mergeCell ref="C28:J28"/>
    <mergeCell ref="K28:M28"/>
    <mergeCell ref="N28:P28"/>
    <mergeCell ref="Q28:R28"/>
    <mergeCell ref="S28:Z28"/>
    <mergeCell ref="AA28:AC28"/>
    <mergeCell ref="AD28:AF28"/>
    <mergeCell ref="A27:B27"/>
    <mergeCell ref="C27:J27"/>
    <mergeCell ref="K27:M27"/>
    <mergeCell ref="N27:P27"/>
    <mergeCell ref="Q27:R27"/>
    <mergeCell ref="S27:Z27"/>
    <mergeCell ref="AA25:AC25"/>
    <mergeCell ref="AD25:AF25"/>
    <mergeCell ref="A26:B26"/>
    <mergeCell ref="C26:J26"/>
    <mergeCell ref="K26:M26"/>
    <mergeCell ref="N26:P26"/>
    <mergeCell ref="Q26:R26"/>
    <mergeCell ref="S26:Z26"/>
    <mergeCell ref="AA26:AC26"/>
    <mergeCell ref="AD26:AF26"/>
    <mergeCell ref="A25:B25"/>
    <mergeCell ref="C25:J25"/>
    <mergeCell ref="K25:M25"/>
    <mergeCell ref="N25:P25"/>
    <mergeCell ref="Q25:R25"/>
    <mergeCell ref="S25:Z25"/>
    <mergeCell ref="AA23:AC23"/>
    <mergeCell ref="AD23:AF23"/>
    <mergeCell ref="A24:J24"/>
    <mergeCell ref="K24:M24"/>
    <mergeCell ref="N24:P24"/>
    <mergeCell ref="Q24:R24"/>
    <mergeCell ref="S24:Z24"/>
    <mergeCell ref="AA24:AC24"/>
    <mergeCell ref="AD24:AF24"/>
    <mergeCell ref="A23:B23"/>
    <mergeCell ref="C23:J23"/>
    <mergeCell ref="K23:M23"/>
    <mergeCell ref="N23:P23"/>
    <mergeCell ref="Q23:R23"/>
    <mergeCell ref="S23:Z23"/>
    <mergeCell ref="AA21:AC21"/>
    <mergeCell ref="AD21:AF21"/>
    <mergeCell ref="A22:B22"/>
    <mergeCell ref="C22:J22"/>
    <mergeCell ref="K22:M22"/>
    <mergeCell ref="N22:P22"/>
    <mergeCell ref="Q22:Z22"/>
    <mergeCell ref="AA22:AC22"/>
    <mergeCell ref="AD22:AF22"/>
    <mergeCell ref="A21:B21"/>
    <mergeCell ref="C21:J21"/>
    <mergeCell ref="K21:M21"/>
    <mergeCell ref="N21:P21"/>
    <mergeCell ref="Q21:R21"/>
    <mergeCell ref="S21:Z21"/>
    <mergeCell ref="AA19:AC19"/>
    <mergeCell ref="AD19:AF19"/>
    <mergeCell ref="A20:B20"/>
    <mergeCell ref="C20:J20"/>
    <mergeCell ref="K20:M20"/>
    <mergeCell ref="N20:P20"/>
    <mergeCell ref="Q20:R20"/>
    <mergeCell ref="S20:Z20"/>
    <mergeCell ref="AA20:AC20"/>
    <mergeCell ref="AD20:AF20"/>
    <mergeCell ref="A19:B19"/>
    <mergeCell ref="C19:J19"/>
    <mergeCell ref="K19:M19"/>
    <mergeCell ref="N19:P19"/>
    <mergeCell ref="Q19:R19"/>
    <mergeCell ref="S19:Z19"/>
    <mergeCell ref="AD17:AF17"/>
    <mergeCell ref="A18:B18"/>
    <mergeCell ref="C18:J18"/>
    <mergeCell ref="K18:M18"/>
    <mergeCell ref="N18:P18"/>
    <mergeCell ref="Q18:R18"/>
    <mergeCell ref="S18:Z18"/>
    <mergeCell ref="AA18:AC18"/>
    <mergeCell ref="AD18:AF18"/>
    <mergeCell ref="A17:J17"/>
    <mergeCell ref="K17:M17"/>
    <mergeCell ref="N17:P17"/>
    <mergeCell ref="Q17:R17"/>
    <mergeCell ref="S17:Z17"/>
    <mergeCell ref="AA17:AC17"/>
    <mergeCell ref="AA15:AC15"/>
    <mergeCell ref="AD15:AF15"/>
    <mergeCell ref="A16:B16"/>
    <mergeCell ref="C16:J16"/>
    <mergeCell ref="K16:M16"/>
    <mergeCell ref="N16:P16"/>
    <mergeCell ref="Q16:R16"/>
    <mergeCell ref="S16:Z16"/>
    <mergeCell ref="AA16:AC16"/>
    <mergeCell ref="AD16:AF16"/>
    <mergeCell ref="A15:B15"/>
    <mergeCell ref="C15:J15"/>
    <mergeCell ref="K15:M15"/>
    <mergeCell ref="N15:P15"/>
    <mergeCell ref="Q15:R15"/>
    <mergeCell ref="S15:Z15"/>
    <mergeCell ref="S13:Z13"/>
    <mergeCell ref="AA13:AC13"/>
    <mergeCell ref="AD13:AF13"/>
    <mergeCell ref="A14:J14"/>
    <mergeCell ref="K14:M14"/>
    <mergeCell ref="N14:P14"/>
    <mergeCell ref="Q14:R14"/>
    <mergeCell ref="S14:Z14"/>
    <mergeCell ref="AA14:AC14"/>
    <mergeCell ref="AD14:AF14"/>
    <mergeCell ref="A12:H12"/>
    <mergeCell ref="I12:J12"/>
    <mergeCell ref="K12:V12"/>
    <mergeCell ref="W12:AB12"/>
    <mergeCell ref="AC12:AF12"/>
    <mergeCell ref="A13:B13"/>
    <mergeCell ref="C13:J13"/>
    <mergeCell ref="K13:M13"/>
    <mergeCell ref="N13:P13"/>
    <mergeCell ref="Q13:R13"/>
    <mergeCell ref="BJ8:BQ10"/>
    <mergeCell ref="CJ8:CV8"/>
    <mergeCell ref="I9:AE10"/>
    <mergeCell ref="AP9:AU9"/>
    <mergeCell ref="AW9:BA9"/>
    <mergeCell ref="CJ9:CV9"/>
    <mergeCell ref="AP10:AU10"/>
    <mergeCell ref="BA10:BC10"/>
    <mergeCell ref="CJ10:CV10"/>
    <mergeCell ref="AW7:BA7"/>
    <mergeCell ref="BE7:BI7"/>
    <mergeCell ref="BJ7:BQ7"/>
    <mergeCell ref="BR7:CI10"/>
    <mergeCell ref="CJ7:CV7"/>
    <mergeCell ref="I8:AE8"/>
    <mergeCell ref="AF8:AO10"/>
    <mergeCell ref="AP8:AU8"/>
    <mergeCell ref="AV8:BD8"/>
    <mergeCell ref="BE8:BI10"/>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s>
  <phoneticPr fontId="3"/>
  <conditionalFormatting sqref="A15:B16 Q23:R28 Q30:R32 A31:B35 Q34:R40 A41:B45 Q42 Q44:R46 A47:B50 A52:B54">
    <cfRule type="expression" dxfId="75" priority="25" stopIfTrue="1">
      <formula>$BR$60="●"</formula>
    </cfRule>
  </conditionalFormatting>
  <conditionalFormatting sqref="A18:B23">
    <cfRule type="expression" dxfId="74" priority="7" stopIfTrue="1">
      <formula>$BR$60="●"</formula>
    </cfRule>
  </conditionalFormatting>
  <conditionalFormatting sqref="A25:B29">
    <cfRule type="expression" dxfId="73" priority="10" stopIfTrue="1">
      <formula>$BR$60="●"</formula>
    </cfRule>
  </conditionalFormatting>
  <conditionalFormatting sqref="A37:B39">
    <cfRule type="expression" dxfId="72" priority="13" stopIfTrue="1">
      <formula>$BR$60="●"</formula>
    </cfRule>
  </conditionalFormatting>
  <conditionalFormatting sqref="C15:J16 S23:Z28 S32:Z32 C32:J33 S34:Z40 C41:J45 S42:Z42 C47:J48 C50:J50 C52:J54">
    <cfRule type="expression" dxfId="71" priority="26" stopIfTrue="1">
      <formula>$BJ$47="●"</formula>
    </cfRule>
  </conditionalFormatting>
  <conditionalFormatting sqref="C18:J22">
    <cfRule type="expression" dxfId="70" priority="8" stopIfTrue="1">
      <formula>$BJ$47="●"</formula>
    </cfRule>
  </conditionalFormatting>
  <conditionalFormatting sqref="C23:J23 S30:Z31 C31:J31 S44:Z46 C49:J49">
    <cfRule type="expression" dxfId="69" priority="27" stopIfTrue="1">
      <formula>$BJ$48="●"</formula>
    </cfRule>
  </conditionalFormatting>
  <conditionalFormatting sqref="C25:J29">
    <cfRule type="expression" dxfId="68" priority="11" stopIfTrue="1">
      <formula>$BJ$47="●"</formula>
    </cfRule>
  </conditionalFormatting>
  <conditionalFormatting sqref="C37:J39">
    <cfRule type="expression" dxfId="67" priority="14" stopIfTrue="1">
      <formula>$BJ$47="●"</formula>
    </cfRule>
  </conditionalFormatting>
  <conditionalFormatting sqref="I12">
    <cfRule type="expression" dxfId="66" priority="21" stopIfTrue="1">
      <formula>A12=0</formula>
    </cfRule>
  </conditionalFormatting>
  <conditionalFormatting sqref="J12">
    <cfRule type="expression" dxfId="65" priority="23" stopIfTrue="1">
      <formula>#REF!=0</formula>
    </cfRule>
  </conditionalFormatting>
  <conditionalFormatting sqref="K15:M15">
    <cfRule type="expression" dxfId="64" priority="65" stopIfTrue="1">
      <formula>$BV$47="●"</formula>
    </cfRule>
    <cfRule type="expression" dxfId="63" priority="66" stopIfTrue="1">
      <formula>$BV$51="●"</formula>
    </cfRule>
    <cfRule type="expression" dxfId="62" priority="67" stopIfTrue="1">
      <formula>$BV$53="●"</formula>
    </cfRule>
  </conditionalFormatting>
  <conditionalFormatting sqref="K16:M16">
    <cfRule type="expression" dxfId="61" priority="33" stopIfTrue="1">
      <formula>$BV$50="●"</formula>
    </cfRule>
  </conditionalFormatting>
  <conditionalFormatting sqref="K19:M19 AA36:AC37 K44:M44">
    <cfRule type="expression" dxfId="60" priority="29" stopIfTrue="1">
      <formula>$BV$48="●"</formula>
    </cfRule>
  </conditionalFormatting>
  <conditionalFormatting sqref="K20:M20 AA25:AC25 K27:M27">
    <cfRule type="expression" dxfId="59" priority="30" stopIfTrue="1">
      <formula>$BV$51="●"</formula>
    </cfRule>
  </conditionalFormatting>
  <conditionalFormatting sqref="K21:M22">
    <cfRule type="expression" dxfId="58" priority="9" stopIfTrue="1">
      <formula>$BV$49="●"</formula>
    </cfRule>
  </conditionalFormatting>
  <conditionalFormatting sqref="K23:M23">
    <cfRule type="expression" dxfId="57" priority="36" stopIfTrue="1">
      <formula>$BV$47="●"</formula>
    </cfRule>
    <cfRule type="expression" dxfId="56" priority="37" stopIfTrue="1">
      <formula>$BV$48="●"</formula>
    </cfRule>
    <cfRule type="expression" dxfId="55" priority="38" stopIfTrue="1">
      <formula>$BV$49="●"</formula>
    </cfRule>
  </conditionalFormatting>
  <conditionalFormatting sqref="K26:M26">
    <cfRule type="expression" dxfId="53" priority="68" stopIfTrue="1">
      <formula>$BV$48="●"</formula>
    </cfRule>
    <cfRule type="expression" dxfId="54" priority="69" stopIfTrue="1">
      <formula>$BV$49="●"</formula>
    </cfRule>
  </conditionalFormatting>
  <conditionalFormatting sqref="K28:M29">
    <cfRule type="expression" dxfId="52" priority="12" stopIfTrue="1">
      <formula>$BV$53="●"</formula>
    </cfRule>
  </conditionalFormatting>
  <conditionalFormatting sqref="K31:M31 K49:M49">
    <cfRule type="expression" dxfId="51" priority="70" stopIfTrue="1">
      <formula>$BV$47="●"</formula>
    </cfRule>
    <cfRule type="expression" dxfId="50" priority="72" stopIfTrue="1">
      <formula>$BV$52="●"</formula>
    </cfRule>
  </conditionalFormatting>
  <conditionalFormatting sqref="K31:M32 K49:M49">
    <cfRule type="expression" dxfId="49" priority="71" stopIfTrue="1">
      <formula>$BV$51="●"</formula>
    </cfRule>
  </conditionalFormatting>
  <conditionalFormatting sqref="K32:M33 K41:M43">
    <cfRule type="expression" dxfId="48" priority="74" stopIfTrue="1">
      <formula>$BV$52="●"</formula>
    </cfRule>
  </conditionalFormatting>
  <conditionalFormatting sqref="K33:M33 K41:M42">
    <cfRule type="expression" dxfId="47" priority="73" stopIfTrue="1">
      <formula>$BV$48="●"</formula>
    </cfRule>
  </conditionalFormatting>
  <conditionalFormatting sqref="K37:M39">
    <cfRule type="expression" dxfId="44" priority="15" stopIfTrue="1">
      <formula>$BV$47="●"</formula>
    </cfRule>
    <cfRule type="expression" dxfId="45" priority="16" stopIfTrue="1">
      <formula>$BV$48="●"</formula>
    </cfRule>
    <cfRule type="expression" dxfId="46" priority="17" stopIfTrue="1">
      <formula>$BV$51="●"</formula>
    </cfRule>
  </conditionalFormatting>
  <conditionalFormatting sqref="K43:M43">
    <cfRule type="expression" dxfId="42" priority="75" stopIfTrue="1">
      <formula>$BV$47="●"</formula>
    </cfRule>
    <cfRule type="expression" dxfId="43" priority="76" stopIfTrue="1">
      <formula>$BV$51="●"</formula>
    </cfRule>
  </conditionalFormatting>
  <conditionalFormatting sqref="K50:M50 K53:M53">
    <cfRule type="expression" dxfId="41" priority="34" stopIfTrue="1">
      <formula>$BV$49="●"</formula>
    </cfRule>
  </conditionalFormatting>
  <conditionalFormatting sqref="K50:M50 K53:M54">
    <cfRule type="expression" dxfId="40" priority="35" stopIfTrue="1">
      <formula>$BV$50="●"</formula>
    </cfRule>
  </conditionalFormatting>
  <conditionalFormatting sqref="Q55">
    <cfRule type="expression" dxfId="39" priority="1">
      <formula>$BR$62="●"</formula>
    </cfRule>
  </conditionalFormatting>
  <conditionalFormatting sqref="Q14:R21">
    <cfRule type="expression" dxfId="38" priority="2" stopIfTrue="1">
      <formula>$BR$60="●"</formula>
    </cfRule>
  </conditionalFormatting>
  <conditionalFormatting sqref="Q49:R54">
    <cfRule type="expression" dxfId="37" priority="18" stopIfTrue="1">
      <formula>$BR$61="●"</formula>
    </cfRule>
  </conditionalFormatting>
  <conditionalFormatting sqref="S14:Z21">
    <cfRule type="expression" dxfId="36" priority="3" stopIfTrue="1">
      <formula>$BJ$47="●"</formula>
    </cfRule>
  </conditionalFormatting>
  <conditionalFormatting sqref="S49:Z55">
    <cfRule type="expression" dxfId="35" priority="19" stopIfTrue="1">
      <formula>$BJ$47="●"</formula>
    </cfRule>
  </conditionalFormatting>
  <conditionalFormatting sqref="AA14:AC14 AA16:AC17 K18:M18">
    <cfRule type="expression" dxfId="34" priority="32" stopIfTrue="1">
      <formula>$BV$49="●"</formula>
    </cfRule>
  </conditionalFormatting>
  <conditionalFormatting sqref="AA15:AC15 K25:M25 AA38:AC38 AA40:AC40 K45:M45 K48:M48 K52:M52">
    <cfRule type="expression" dxfId="33" priority="39" stopIfTrue="1">
      <formula>$BV$53="●"</formula>
    </cfRule>
  </conditionalFormatting>
  <conditionalFormatting sqref="AA18:AC20">
    <cfRule type="expression" dxfId="32" priority="6" stopIfTrue="1">
      <formula>$BV$53="●"</formula>
    </cfRule>
  </conditionalFormatting>
  <conditionalFormatting sqref="AA19:AC20">
    <cfRule type="expression" dxfId="30" priority="4" stopIfTrue="1">
      <formula>$BV$48="●"</formula>
    </cfRule>
    <cfRule type="expression" dxfId="31" priority="5" stopIfTrue="1">
      <formula>$BV$50="●"</formula>
    </cfRule>
  </conditionalFormatting>
  <conditionalFormatting sqref="AA21:AC21">
    <cfRule type="expression" dxfId="29" priority="63" stopIfTrue="1">
      <formula>$BV$51="●"</formula>
    </cfRule>
    <cfRule type="expression" dxfId="28" priority="64" stopIfTrue="1">
      <formula>$BV$53="●"</formula>
    </cfRule>
  </conditionalFormatting>
  <conditionalFormatting sqref="AA23:AC24">
    <cfRule type="expression" dxfId="27" priority="48" stopIfTrue="1">
      <formula>$BV$50="●"</formula>
    </cfRule>
    <cfRule type="expression" dxfId="26" priority="49" stopIfTrue="1">
      <formula>$BV$51="●"</formula>
    </cfRule>
    <cfRule type="expression" dxfId="25" priority="50" stopIfTrue="1">
      <formula>$BV$52="●"</formula>
    </cfRule>
  </conditionalFormatting>
  <conditionalFormatting sqref="AA26:AC26 AA36:AC36">
    <cfRule type="expression" dxfId="24" priority="46" stopIfTrue="1">
      <formula>$BV$49="●"</formula>
    </cfRule>
    <cfRule type="expression" dxfId="23" priority="47" stopIfTrue="1">
      <formula>$BV$52="●"</formula>
    </cfRule>
  </conditionalFormatting>
  <conditionalFormatting sqref="AA26:AC26">
    <cfRule type="expression" dxfId="22" priority="45" stopIfTrue="1">
      <formula>$BV$48="●"</formula>
    </cfRule>
  </conditionalFormatting>
  <conditionalFormatting sqref="AA27:AC28 AA42:AC42 K54:M54">
    <cfRule type="expression" dxfId="21" priority="44" stopIfTrue="1">
      <formula>$BV$53="●"</formula>
    </cfRule>
  </conditionalFormatting>
  <conditionalFormatting sqref="AA27:AC28 AA42:AC42">
    <cfRule type="expression" dxfId="20" priority="43" stopIfTrue="1">
      <formula>$BV$50="●"</formula>
    </cfRule>
  </conditionalFormatting>
  <conditionalFormatting sqref="AA30:AC30">
    <cfRule type="expression" dxfId="19" priority="54" stopIfTrue="1">
      <formula>$BV$47="●"</formula>
    </cfRule>
    <cfRule type="expression" dxfId="18" priority="55" stopIfTrue="1">
      <formula>$BV$49="●"</formula>
    </cfRule>
    <cfRule type="expression" dxfId="17" priority="56" stopIfTrue="1">
      <formula>$BV$52="●"</formula>
    </cfRule>
  </conditionalFormatting>
  <conditionalFormatting sqref="AA31:AC31">
    <cfRule type="expression" dxfId="16" priority="51" stopIfTrue="1">
      <formula>$BV$51="●"</formula>
    </cfRule>
    <cfRule type="expression" dxfId="15" priority="52" stopIfTrue="1">
      <formula>$BV$48="●"</formula>
    </cfRule>
    <cfRule type="expression" dxfId="14" priority="53" stopIfTrue="1">
      <formula>$BV$50="●"</formula>
    </cfRule>
  </conditionalFormatting>
  <conditionalFormatting sqref="AA32:AC32 K47:M47">
    <cfRule type="expression" dxfId="13" priority="40" stopIfTrue="1">
      <formula>$BV$47="●"</formula>
    </cfRule>
    <cfRule type="expression" dxfId="12" priority="41" stopIfTrue="1">
      <formula>$BV$48="●"</formula>
    </cfRule>
    <cfRule type="expression" dxfId="11" priority="42" stopIfTrue="1">
      <formula>$BV$52="●"</formula>
    </cfRule>
  </conditionalFormatting>
  <conditionalFormatting sqref="AA34:AC34">
    <cfRule type="expression" dxfId="10" priority="31" stopIfTrue="1">
      <formula>$BV$52="●"</formula>
    </cfRule>
  </conditionalFormatting>
  <conditionalFormatting sqref="AA35:AC35">
    <cfRule type="expression" dxfId="9" priority="28" stopIfTrue="1">
      <formula>$BV$47="●"</formula>
    </cfRule>
  </conditionalFormatting>
  <conditionalFormatting sqref="AA39:AC39">
    <cfRule type="expression" dxfId="8" priority="57" stopIfTrue="1">
      <formula>$BV$49="●"</formula>
    </cfRule>
    <cfRule type="expression" dxfId="7" priority="58" stopIfTrue="1">
      <formula>$BV$53="●"</formula>
    </cfRule>
  </conditionalFormatting>
  <conditionalFormatting sqref="AA44:AC45">
    <cfRule type="expression" dxfId="6" priority="61" stopIfTrue="1">
      <formula>$BV$51="●"</formula>
    </cfRule>
  </conditionalFormatting>
  <conditionalFormatting sqref="AA44:AC46">
    <cfRule type="expression" dxfId="4" priority="59" stopIfTrue="1">
      <formula>$BV$47="●"</formula>
    </cfRule>
    <cfRule type="expression" dxfId="5" priority="60" stopIfTrue="1">
      <formula>$BV$50="●"</formula>
    </cfRule>
  </conditionalFormatting>
  <conditionalFormatting sqref="AA46:AC46">
    <cfRule type="expression" dxfId="3" priority="62" stopIfTrue="1">
      <formula>$BV$52="●"</formula>
    </cfRule>
  </conditionalFormatting>
  <conditionalFormatting sqref="AC12">
    <cfRule type="expression" dxfId="2" priority="20" stopIfTrue="1">
      <formula>W12=0</formula>
    </cfRule>
  </conditionalFormatting>
  <conditionalFormatting sqref="AF8:AO10 A12 W12:AB12">
    <cfRule type="cellIs" dxfId="1" priority="22" stopIfTrue="1" operator="equal">
      <formula>0</formula>
    </cfRule>
  </conditionalFormatting>
  <conditionalFormatting sqref="AP10:AU10">
    <cfRule type="cellIs" dxfId="0" priority="24" stopIfTrue="1" operator="equal">
      <formula>0</formula>
    </cfRule>
  </conditionalFormatting>
  <dataValidations count="3">
    <dataValidation type="list" allowBlank="1" showInputMessage="1" showErrorMessage="1" sqref="A5:G8" xr:uid="{7EDAEFEE-76D7-4E21-9DAA-D59E39EFB375}">
      <formula1>$AQ$3:$AZ$3</formula1>
    </dataValidation>
    <dataValidation type="list" allowBlank="1" showInputMessage="1" showErrorMessage="1" sqref="AZ3" xr:uid="{E1DF4D89-1406-4EC9-842C-AF6A8AD5AD61}">
      <formula1>$AV$3:$AZ$3</formula1>
    </dataValidation>
    <dataValidation type="list" allowBlank="1" showInputMessage="1" showErrorMessage="1" sqref="BJ47:BL49 BV47:BX53 BR60:BT62" xr:uid="{16D5FC3F-DD4D-41DB-A418-5FF2FA5CFED9}">
      <formula1>"●,　"</formula1>
    </dataValidation>
  </dataValidations>
  <pageMargins left="0.78740157480314965" right="0.39370078740157483" top="0.39370078740157483" bottom="0.35433070866141736" header="0.51181102362204722" footer="0.51181102362204722"/>
  <pageSetup paperSize="8"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47</xdr:col>
                    <xdr:colOff>0</xdr:colOff>
                    <xdr:row>7</xdr:row>
                    <xdr:rowOff>0</xdr:rowOff>
                  </from>
                  <to>
                    <xdr:col>56</xdr:col>
                    <xdr:colOff>0</xdr:colOff>
                    <xdr:row>10</xdr:row>
                    <xdr:rowOff>69850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47</xdr:col>
                    <xdr:colOff>19050</xdr:colOff>
                    <xdr:row>8</xdr:row>
                    <xdr:rowOff>19050</xdr:rowOff>
                  </from>
                  <to>
                    <xdr:col>51</xdr:col>
                    <xdr:colOff>38100</xdr:colOff>
                    <xdr:row>9</xdr:row>
                    <xdr:rowOff>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47</xdr:col>
                    <xdr:colOff>19050</xdr:colOff>
                    <xdr:row>9</xdr:row>
                    <xdr:rowOff>19050</xdr:rowOff>
                  </from>
                  <to>
                    <xdr:col>49</xdr:col>
                    <xdr:colOff>146050</xdr:colOff>
                    <xdr:row>10</xdr:row>
                    <xdr:rowOff>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51</xdr:col>
                    <xdr:colOff>19050</xdr:colOff>
                    <xdr:row>9</xdr:row>
                    <xdr:rowOff>19050</xdr:rowOff>
                  </from>
                  <to>
                    <xdr:col>54</xdr:col>
                    <xdr:colOff>127000</xdr:colOff>
                    <xdr:row>10</xdr:row>
                    <xdr:rowOff>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56</xdr:col>
                    <xdr:colOff>0</xdr:colOff>
                    <xdr:row>3</xdr:row>
                    <xdr:rowOff>0</xdr:rowOff>
                  </from>
                  <to>
                    <xdr:col>69</xdr:col>
                    <xdr:colOff>0</xdr:colOff>
                    <xdr:row>10</xdr:row>
                    <xdr:rowOff>69850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64</xdr:col>
                    <xdr:colOff>19050</xdr:colOff>
                    <xdr:row>3</xdr:row>
                    <xdr:rowOff>0</xdr:rowOff>
                  </from>
                  <to>
                    <xdr:col>68</xdr:col>
                    <xdr:colOff>38100</xdr:colOff>
                    <xdr:row>4</xdr:row>
                    <xdr:rowOff>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56</xdr:col>
                    <xdr:colOff>38100</xdr:colOff>
                    <xdr:row>4</xdr:row>
                    <xdr:rowOff>19050</xdr:rowOff>
                  </from>
                  <to>
                    <xdr:col>60</xdr:col>
                    <xdr:colOff>0</xdr:colOff>
                    <xdr:row>5</xdr:row>
                    <xdr:rowOff>19050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64</xdr:col>
                    <xdr:colOff>19050</xdr:colOff>
                    <xdr:row>3</xdr:row>
                    <xdr:rowOff>171450</xdr:rowOff>
                  </from>
                  <to>
                    <xdr:col>68</xdr:col>
                    <xdr:colOff>19050</xdr:colOff>
                    <xdr:row>5</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56</xdr:col>
                    <xdr:colOff>31750</xdr:colOff>
                    <xdr:row>4</xdr:row>
                    <xdr:rowOff>209550</xdr:rowOff>
                  </from>
                  <to>
                    <xdr:col>59</xdr:col>
                    <xdr:colOff>19050</xdr:colOff>
                    <xdr:row>6</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47</xdr:col>
                    <xdr:colOff>19050</xdr:colOff>
                    <xdr:row>6</xdr:row>
                    <xdr:rowOff>76200</xdr:rowOff>
                  </from>
                  <to>
                    <xdr:col>50</xdr:col>
                    <xdr:colOff>127000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船橋①</vt:lpstr>
      <vt:lpstr>船橋②</vt:lpstr>
      <vt:lpstr>船橋①!Print_Area</vt:lpstr>
      <vt:lpstr>船橋②!Print_Area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書江</dc:creator>
  <cp:lastModifiedBy>高橋 書江</cp:lastModifiedBy>
  <dcterms:created xsi:type="dcterms:W3CDTF">2023-08-07T09:48:16Z</dcterms:created>
  <dcterms:modified xsi:type="dcterms:W3CDTF">2023-08-07T09:49:14Z</dcterms:modified>
</cp:coreProperties>
</file>